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s\IJA\WAEC Results\"/>
    </mc:Choice>
  </mc:AlternateContent>
  <bookViews>
    <workbookView xWindow="0" yWindow="0" windowWidth="15345" windowHeight="4575" tabRatio="749" firstSheet="1" activeTab="1"/>
  </bookViews>
  <sheets>
    <sheet name="BROADSHEET" sheetId="1" state="hidden" r:id="rId1"/>
    <sheet name="SUBJECT BASIS" sheetId="11" r:id="rId2"/>
    <sheet name="COMPARATIVE ANALYSIS 2016_2017" sheetId="2" r:id="rId3"/>
    <sheet name="CANDIDATE PERFORMANCE ANALYSIS" sheetId="9" r:id="rId4"/>
  </sheets>
  <definedNames>
    <definedName name="_xlnm._FilterDatabase" localSheetId="0" hidden="1">BROADSHEET!$A$1:$AD$53</definedName>
    <definedName name="_xlnm.Print_Area" localSheetId="2">'COMPARATIVE ANALYSIS 2016_2017'!$A$1:$AB$37</definedName>
    <definedName name="_xlnm.Print_Titles" localSheetId="0">BROADSHEET!$1:$6</definedName>
  </definedNames>
  <calcPr calcId="162913"/>
</workbook>
</file>

<file path=xl/calcChain.xml><?xml version="1.0" encoding="utf-8"?>
<calcChain xmlns="http://schemas.openxmlformats.org/spreadsheetml/2006/main">
  <c r="Y25" i="2" l="1"/>
  <c r="Z25" i="2" s="1"/>
  <c r="O25" i="2"/>
  <c r="N25" i="2"/>
  <c r="L25" i="2"/>
  <c r="M25" i="2"/>
  <c r="AB25" i="2" l="1"/>
  <c r="AA25" i="2"/>
  <c r="W7" i="1"/>
  <c r="X7" i="1"/>
  <c r="Y7" i="1"/>
  <c r="Z7" i="1"/>
  <c r="AA7" i="1"/>
  <c r="AB7" i="1"/>
  <c r="AC7" i="1"/>
  <c r="AD7" i="1"/>
  <c r="W8" i="1"/>
  <c r="X8" i="1"/>
  <c r="Y8" i="1"/>
  <c r="Z8" i="1"/>
  <c r="AA8" i="1"/>
  <c r="AB8" i="1"/>
  <c r="AC8" i="1"/>
  <c r="AD8" i="1"/>
  <c r="W9" i="1"/>
  <c r="X9" i="1"/>
  <c r="Y9" i="1"/>
  <c r="Z9" i="1"/>
  <c r="AA9" i="1"/>
  <c r="AB9" i="1"/>
  <c r="AC9" i="1"/>
  <c r="AD9" i="1"/>
  <c r="W11" i="1"/>
  <c r="X11" i="1"/>
  <c r="Y11" i="1"/>
  <c r="Z11" i="1"/>
  <c r="AA11" i="1"/>
  <c r="AB11" i="1"/>
  <c r="AC11" i="1"/>
  <c r="AD11" i="1"/>
  <c r="W18" i="1"/>
  <c r="X18" i="1"/>
  <c r="Y18" i="1"/>
  <c r="Z18" i="1"/>
  <c r="AA18" i="1"/>
  <c r="AB18" i="1"/>
  <c r="AC18" i="1"/>
  <c r="AD18" i="1"/>
  <c r="W23" i="1"/>
  <c r="X23" i="1"/>
  <c r="Y23" i="1"/>
  <c r="Z23" i="1"/>
  <c r="AA23" i="1"/>
  <c r="AB23" i="1"/>
  <c r="AC23" i="1"/>
  <c r="AD23" i="1"/>
  <c r="W24" i="1"/>
  <c r="X24" i="1"/>
  <c r="Y24" i="1"/>
  <c r="Z24" i="1"/>
  <c r="AA24" i="1"/>
  <c r="AB24" i="1"/>
  <c r="AC24" i="1"/>
  <c r="AD24" i="1"/>
  <c r="W26" i="1"/>
  <c r="X26" i="1"/>
  <c r="Y26" i="1"/>
  <c r="Z26" i="1"/>
  <c r="AA26" i="1"/>
  <c r="AB26" i="1"/>
  <c r="AC26" i="1"/>
  <c r="AD26" i="1"/>
  <c r="W30" i="1"/>
  <c r="X30" i="1"/>
  <c r="Y30" i="1"/>
  <c r="Z30" i="1"/>
  <c r="AA30" i="1"/>
  <c r="AB30" i="1"/>
  <c r="AC30" i="1"/>
  <c r="AD30" i="1"/>
  <c r="W34" i="1"/>
  <c r="X34" i="1"/>
  <c r="Y34" i="1"/>
  <c r="Z34" i="1"/>
  <c r="AA34" i="1"/>
  <c r="AB34" i="1"/>
  <c r="AC34" i="1"/>
  <c r="AD34" i="1"/>
  <c r="W35" i="1"/>
  <c r="X35" i="1"/>
  <c r="Y35" i="1"/>
  <c r="Z35" i="1"/>
  <c r="AA35" i="1"/>
  <c r="AB35" i="1"/>
  <c r="AC35" i="1"/>
  <c r="AD35" i="1"/>
  <c r="W36" i="1"/>
  <c r="X36" i="1"/>
  <c r="Y36" i="1"/>
  <c r="Z36" i="1"/>
  <c r="AA36" i="1"/>
  <c r="AB36" i="1"/>
  <c r="AC36" i="1"/>
  <c r="AD36" i="1"/>
  <c r="W37" i="1"/>
  <c r="X37" i="1"/>
  <c r="Y37" i="1"/>
  <c r="Z37" i="1"/>
  <c r="AA37" i="1"/>
  <c r="AB37" i="1"/>
  <c r="AC37" i="1"/>
  <c r="AD37" i="1"/>
  <c r="W39" i="1"/>
  <c r="X39" i="1"/>
  <c r="Y39" i="1"/>
  <c r="Z39" i="1"/>
  <c r="AA39" i="1"/>
  <c r="AB39" i="1"/>
  <c r="AC39" i="1"/>
  <c r="AD39" i="1"/>
  <c r="W40" i="1"/>
  <c r="X40" i="1"/>
  <c r="Y40" i="1"/>
  <c r="Z40" i="1"/>
  <c r="AA40" i="1"/>
  <c r="AB40" i="1"/>
  <c r="AC40" i="1"/>
  <c r="AD40" i="1"/>
  <c r="W43" i="1"/>
  <c r="X43" i="1"/>
  <c r="Y43" i="1"/>
  <c r="Z43" i="1"/>
  <c r="AA43" i="1"/>
  <c r="AB43" i="1"/>
  <c r="AC43" i="1"/>
  <c r="AD43" i="1"/>
  <c r="W38" i="1"/>
  <c r="X38" i="1"/>
  <c r="Y38" i="1"/>
  <c r="Z38" i="1"/>
  <c r="AA38" i="1"/>
  <c r="AB38" i="1"/>
  <c r="AC38" i="1"/>
  <c r="AD38" i="1"/>
  <c r="W10" i="1"/>
  <c r="X10" i="1"/>
  <c r="Y10" i="1"/>
  <c r="Z10" i="1"/>
  <c r="AA10" i="1"/>
  <c r="AB10" i="1"/>
  <c r="AC10" i="1"/>
  <c r="AD10" i="1"/>
  <c r="W12" i="1"/>
  <c r="X12" i="1"/>
  <c r="Y12" i="1"/>
  <c r="Z12" i="1"/>
  <c r="AA12" i="1"/>
  <c r="AB12" i="1"/>
  <c r="AC12" i="1"/>
  <c r="AD12" i="1"/>
  <c r="W13" i="1"/>
  <c r="X13" i="1"/>
  <c r="Y13" i="1"/>
  <c r="Z13" i="1"/>
  <c r="AA13" i="1"/>
  <c r="AB13" i="1"/>
  <c r="AC13" i="1"/>
  <c r="AD13" i="1"/>
  <c r="W14" i="1"/>
  <c r="X14" i="1"/>
  <c r="Y14" i="1"/>
  <c r="Z14" i="1"/>
  <c r="AA14" i="1"/>
  <c r="AB14" i="1"/>
  <c r="AC14" i="1"/>
  <c r="AD14" i="1"/>
  <c r="W15" i="1"/>
  <c r="X15" i="1"/>
  <c r="Y15" i="1"/>
  <c r="Z15" i="1"/>
  <c r="AA15" i="1"/>
  <c r="AB15" i="1"/>
  <c r="AC15" i="1"/>
  <c r="AD15" i="1"/>
  <c r="W16" i="1"/>
  <c r="X16" i="1"/>
  <c r="Y16" i="1"/>
  <c r="Z16" i="1"/>
  <c r="AA16" i="1"/>
  <c r="AB16" i="1"/>
  <c r="AC16" i="1"/>
  <c r="AD16" i="1"/>
  <c r="W17" i="1"/>
  <c r="X17" i="1"/>
  <c r="Y17" i="1"/>
  <c r="Z17" i="1"/>
  <c r="AA17" i="1"/>
  <c r="AB17" i="1"/>
  <c r="AC17" i="1"/>
  <c r="AD17" i="1"/>
  <c r="W19" i="1"/>
  <c r="X19" i="1"/>
  <c r="Y19" i="1"/>
  <c r="Z19" i="1"/>
  <c r="AA19" i="1"/>
  <c r="AB19" i="1"/>
  <c r="AC19" i="1"/>
  <c r="AD19" i="1"/>
  <c r="W20" i="1"/>
  <c r="X20" i="1"/>
  <c r="Y20" i="1"/>
  <c r="Z20" i="1"/>
  <c r="AA20" i="1"/>
  <c r="AB20" i="1"/>
  <c r="AC20" i="1"/>
  <c r="AD20" i="1"/>
  <c r="W21" i="1"/>
  <c r="X21" i="1"/>
  <c r="Y21" i="1"/>
  <c r="Z21" i="1"/>
  <c r="AA21" i="1"/>
  <c r="AB21" i="1"/>
  <c r="AC21" i="1"/>
  <c r="AD21" i="1"/>
  <c r="W22" i="1"/>
  <c r="X22" i="1"/>
  <c r="Y22" i="1"/>
  <c r="Z22" i="1"/>
  <c r="AA22" i="1"/>
  <c r="AB22" i="1"/>
  <c r="AC22" i="1"/>
  <c r="AD22" i="1"/>
  <c r="W25" i="1"/>
  <c r="X25" i="1"/>
  <c r="Y25" i="1"/>
  <c r="Z25" i="1"/>
  <c r="AA25" i="1"/>
  <c r="AB25" i="1"/>
  <c r="AC25" i="1"/>
  <c r="AD25" i="1"/>
  <c r="W27" i="1"/>
  <c r="X27" i="1"/>
  <c r="Y27" i="1"/>
  <c r="Z27" i="1"/>
  <c r="AA27" i="1"/>
  <c r="AB27" i="1"/>
  <c r="AC27" i="1"/>
  <c r="AD27" i="1"/>
  <c r="W28" i="1"/>
  <c r="X28" i="1"/>
  <c r="Y28" i="1"/>
  <c r="Z28" i="1"/>
  <c r="AA28" i="1"/>
  <c r="AB28" i="1"/>
  <c r="AC28" i="1"/>
  <c r="AD28" i="1"/>
  <c r="W29" i="1"/>
  <c r="X29" i="1"/>
  <c r="Y29" i="1"/>
  <c r="Z29" i="1"/>
  <c r="AA29" i="1"/>
  <c r="AB29" i="1"/>
  <c r="AC29" i="1"/>
  <c r="AD29" i="1"/>
  <c r="W31" i="1"/>
  <c r="X31" i="1"/>
  <c r="Y31" i="1"/>
  <c r="Z31" i="1"/>
  <c r="AA31" i="1"/>
  <c r="AB31" i="1"/>
  <c r="AC31" i="1"/>
  <c r="AD31" i="1"/>
  <c r="W32" i="1"/>
  <c r="X32" i="1"/>
  <c r="Y32" i="1"/>
  <c r="Z32" i="1"/>
  <c r="AA32" i="1"/>
  <c r="AB32" i="1"/>
  <c r="AC32" i="1"/>
  <c r="AD32" i="1"/>
  <c r="W33" i="1"/>
  <c r="X33" i="1"/>
  <c r="Y33" i="1"/>
  <c r="Z33" i="1"/>
  <c r="AA33" i="1"/>
  <c r="AB33" i="1"/>
  <c r="AC33" i="1"/>
  <c r="AD33" i="1"/>
  <c r="W41" i="1"/>
  <c r="X41" i="1"/>
  <c r="Y41" i="1"/>
  <c r="Z41" i="1"/>
  <c r="AA41" i="1"/>
  <c r="AB41" i="1"/>
  <c r="AC41" i="1"/>
  <c r="AD41" i="1"/>
  <c r="W42" i="1"/>
  <c r="X42" i="1"/>
  <c r="Y42" i="1"/>
  <c r="Z42" i="1"/>
  <c r="AA42" i="1"/>
  <c r="AB42" i="1"/>
  <c r="AC42" i="1"/>
  <c r="AD42" i="1"/>
  <c r="O24" i="2" l="1"/>
  <c r="N24" i="2"/>
  <c r="M24" i="2"/>
  <c r="O20" i="2"/>
  <c r="N20" i="2"/>
  <c r="M20" i="2"/>
  <c r="O14" i="2"/>
  <c r="N14" i="2"/>
  <c r="M14" i="2"/>
  <c r="O13" i="2"/>
  <c r="N13" i="2"/>
  <c r="M13" i="2"/>
  <c r="O12" i="2"/>
  <c r="N12" i="2"/>
  <c r="M12" i="2"/>
  <c r="O10" i="2"/>
  <c r="N10" i="2"/>
  <c r="M10" i="2"/>
  <c r="O9" i="2"/>
  <c r="N9" i="2"/>
  <c r="M9" i="2"/>
  <c r="O8" i="2"/>
  <c r="N8" i="2"/>
  <c r="M8" i="2"/>
  <c r="O7" i="2"/>
  <c r="N7" i="2"/>
  <c r="M7" i="2"/>
  <c r="F28" i="11" l="1"/>
  <c r="K28" i="11"/>
  <c r="J28" i="11"/>
  <c r="I28" i="11"/>
  <c r="H28" i="11"/>
  <c r="G28" i="11"/>
  <c r="E28" i="11"/>
  <c r="D28" i="11"/>
  <c r="C28" i="11"/>
  <c r="L26" i="11"/>
  <c r="M26" i="11" l="1"/>
  <c r="O26" i="11"/>
  <c r="N26" i="1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D52" i="1"/>
  <c r="W52" i="1" l="1"/>
  <c r="E51" i="1" l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D51" i="1"/>
  <c r="X29" i="2" l="1"/>
  <c r="W29" i="2"/>
  <c r="V29" i="2"/>
  <c r="U29" i="2"/>
  <c r="T29" i="2"/>
  <c r="S29" i="2"/>
  <c r="R29" i="2"/>
  <c r="Q29" i="2"/>
  <c r="P29" i="2"/>
  <c r="Y26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AB26" i="2" l="1"/>
  <c r="AA26" i="2"/>
  <c r="Z26" i="2"/>
  <c r="AA7" i="2"/>
  <c r="Z7" i="2"/>
  <c r="AB7" i="2"/>
  <c r="AA11" i="2"/>
  <c r="Z11" i="2"/>
  <c r="AB11" i="2"/>
  <c r="AA19" i="2"/>
  <c r="Z19" i="2"/>
  <c r="AB19" i="2"/>
  <c r="AA23" i="2"/>
  <c r="Z23" i="2"/>
  <c r="AB23" i="2"/>
  <c r="AB8" i="2"/>
  <c r="AA8" i="2"/>
  <c r="Z8" i="2"/>
  <c r="AB12" i="2"/>
  <c r="AA12" i="2"/>
  <c r="Z12" i="2"/>
  <c r="AB16" i="2"/>
  <c r="AA16" i="2"/>
  <c r="Z16" i="2"/>
  <c r="AB20" i="2"/>
  <c r="AA20" i="2"/>
  <c r="Z20" i="2"/>
  <c r="AB24" i="2"/>
  <c r="AA24" i="2"/>
  <c r="Z24" i="2"/>
  <c r="AA9" i="2"/>
  <c r="AB9" i="2"/>
  <c r="Z9" i="2"/>
  <c r="AB13" i="2"/>
  <c r="AA13" i="2"/>
  <c r="Z13" i="2"/>
  <c r="AB17" i="2"/>
  <c r="AA17" i="2"/>
  <c r="Z17" i="2"/>
  <c r="AB21" i="2"/>
  <c r="AA21" i="2"/>
  <c r="Z21" i="2"/>
  <c r="Z10" i="2"/>
  <c r="AB10" i="2"/>
  <c r="AA10" i="2"/>
  <c r="Z14" i="2"/>
  <c r="AB14" i="2"/>
  <c r="AA14" i="2"/>
  <c r="Z18" i="2"/>
  <c r="AB18" i="2"/>
  <c r="AA18" i="2"/>
  <c r="Z22" i="2"/>
  <c r="AB22" i="2"/>
  <c r="AA22" i="2"/>
  <c r="Q30" i="2"/>
  <c r="R30" i="2" l="1"/>
  <c r="S30" i="2" l="1"/>
  <c r="T30" i="2" l="1"/>
  <c r="L25" i="11"/>
  <c r="L24" i="11"/>
  <c r="L23" i="11"/>
  <c r="L22" i="11"/>
  <c r="L21" i="11"/>
  <c r="L20" i="11"/>
  <c r="L19" i="11"/>
  <c r="L18" i="11"/>
  <c r="L17" i="11"/>
  <c r="L16" i="11"/>
  <c r="O16" i="11" s="1"/>
  <c r="L15" i="11"/>
  <c r="L14" i="11"/>
  <c r="L13" i="11"/>
  <c r="L12" i="11"/>
  <c r="L11" i="11"/>
  <c r="L10" i="11"/>
  <c r="L9" i="11"/>
  <c r="L8" i="11"/>
  <c r="C29" i="2"/>
  <c r="D29" i="2"/>
  <c r="L16" i="2"/>
  <c r="L7" i="2"/>
  <c r="N9" i="11" l="1"/>
  <c r="M9" i="11"/>
  <c r="O9" i="11"/>
  <c r="M14" i="11"/>
  <c r="O14" i="11"/>
  <c r="M11" i="11"/>
  <c r="O11" i="11"/>
  <c r="N11" i="11"/>
  <c r="M15" i="11"/>
  <c r="O15" i="11"/>
  <c r="O13" i="11"/>
  <c r="N13" i="11"/>
  <c r="M13" i="11"/>
  <c r="O10" i="11"/>
  <c r="N10" i="11"/>
  <c r="M10" i="11"/>
  <c r="O8" i="11"/>
  <c r="N8" i="11"/>
  <c r="M8" i="11"/>
  <c r="O12" i="11"/>
  <c r="N12" i="11"/>
  <c r="M12" i="11"/>
  <c r="O16" i="2"/>
  <c r="M16" i="2"/>
  <c r="N16" i="2"/>
  <c r="N25" i="11"/>
  <c r="O25" i="11"/>
  <c r="M25" i="11"/>
  <c r="M24" i="11"/>
  <c r="N24" i="11"/>
  <c r="O24" i="11"/>
  <c r="N23" i="11"/>
  <c r="M23" i="11"/>
  <c r="O23" i="11"/>
  <c r="M22" i="11"/>
  <c r="O22" i="11"/>
  <c r="N22" i="11"/>
  <c r="N21" i="11"/>
  <c r="O21" i="11"/>
  <c r="M21" i="11"/>
  <c r="N20" i="11"/>
  <c r="M20" i="11"/>
  <c r="O20" i="11"/>
  <c r="N19" i="11"/>
  <c r="O19" i="11"/>
  <c r="M19" i="11"/>
  <c r="M18" i="11"/>
  <c r="N18" i="11"/>
  <c r="O18" i="11"/>
  <c r="O17" i="11"/>
  <c r="M17" i="11"/>
  <c r="N17" i="11"/>
  <c r="M16" i="11"/>
  <c r="N16" i="11"/>
  <c r="N15" i="11"/>
  <c r="N14" i="11"/>
  <c r="U30" i="2"/>
  <c r="D29" i="11"/>
  <c r="K29" i="2"/>
  <c r="V30" i="2" l="1"/>
  <c r="E29" i="1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D50" i="1"/>
  <c r="D49" i="1"/>
  <c r="D48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D47" i="1"/>
  <c r="D46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D45" i="1"/>
  <c r="S53" i="1" l="1"/>
  <c r="O53" i="1"/>
  <c r="G53" i="1"/>
  <c r="D53" i="1"/>
  <c r="K53" i="1"/>
  <c r="V53" i="1"/>
  <c r="N53" i="1"/>
  <c r="F53" i="1"/>
  <c r="U53" i="1"/>
  <c r="M53" i="1"/>
  <c r="I53" i="1"/>
  <c r="E53" i="1"/>
  <c r="R53" i="1"/>
  <c r="J53" i="1"/>
  <c r="Q53" i="1"/>
  <c r="T53" i="1"/>
  <c r="P53" i="1"/>
  <c r="L53" i="1"/>
  <c r="H53" i="1"/>
  <c r="W47" i="1"/>
  <c r="Y45" i="1"/>
  <c r="X45" i="1"/>
  <c r="AC45" i="1"/>
  <c r="X30" i="2"/>
  <c r="W30" i="2"/>
  <c r="F29" i="11"/>
  <c r="W49" i="1"/>
  <c r="W51" i="1"/>
  <c r="W46" i="1"/>
  <c r="W48" i="1"/>
  <c r="W50" i="1"/>
  <c r="W33" i="2" l="1"/>
  <c r="P33" i="2"/>
  <c r="Q32" i="2"/>
  <c r="X33" i="2"/>
  <c r="S32" i="2"/>
  <c r="T32" i="2"/>
  <c r="V32" i="2"/>
  <c r="U32" i="2"/>
  <c r="P32" i="2"/>
  <c r="R32" i="2"/>
  <c r="X32" i="2"/>
  <c r="W32" i="2"/>
  <c r="Q33" i="2"/>
  <c r="R33" i="2"/>
  <c r="S33" i="2"/>
  <c r="T33" i="2"/>
  <c r="U33" i="2"/>
  <c r="V33" i="2"/>
  <c r="W45" i="1"/>
  <c r="W53" i="1" s="1"/>
  <c r="Z45" i="1"/>
  <c r="AB45" i="1"/>
  <c r="AA45" i="1"/>
  <c r="G29" i="11"/>
  <c r="L8" i="2"/>
  <c r="L9" i="2"/>
  <c r="L10" i="2"/>
  <c r="L11" i="2"/>
  <c r="L12" i="2"/>
  <c r="L13" i="2"/>
  <c r="L14" i="2"/>
  <c r="L15" i="2"/>
  <c r="L17" i="2"/>
  <c r="L18" i="2"/>
  <c r="L19" i="2"/>
  <c r="L20" i="2"/>
  <c r="L21" i="2"/>
  <c r="L22" i="2"/>
  <c r="L23" i="2"/>
  <c r="L24" i="2"/>
  <c r="L26" i="2"/>
  <c r="J29" i="2"/>
  <c r="B10" i="9"/>
  <c r="C10" i="9"/>
  <c r="D10" i="9"/>
  <c r="E10" i="9"/>
  <c r="E29" i="2"/>
  <c r="F29" i="2"/>
  <c r="G29" i="2"/>
  <c r="H29" i="2"/>
  <c r="I29" i="2"/>
  <c r="N22" i="2" l="1"/>
  <c r="M22" i="2"/>
  <c r="O22" i="2"/>
  <c r="M18" i="2"/>
  <c r="O18" i="2"/>
  <c r="N18" i="2"/>
  <c r="O26" i="2"/>
  <c r="N26" i="2"/>
  <c r="M26" i="2"/>
  <c r="O21" i="2"/>
  <c r="N21" i="2"/>
  <c r="M21" i="2"/>
  <c r="O17" i="2"/>
  <c r="N17" i="2"/>
  <c r="M17" i="2"/>
  <c r="N15" i="2"/>
  <c r="M15" i="2"/>
  <c r="O15" i="2"/>
  <c r="N11" i="2"/>
  <c r="M11" i="2"/>
  <c r="O11" i="2"/>
  <c r="M23" i="2"/>
  <c r="O23" i="2"/>
  <c r="N23" i="2"/>
  <c r="AD45" i="1"/>
  <c r="H29" i="11"/>
  <c r="D30" i="2"/>
  <c r="E30" i="2" s="1"/>
  <c r="F30" i="2" s="1"/>
  <c r="G30" i="2" s="1"/>
  <c r="H30" i="2" s="1"/>
  <c r="I30" i="2" s="1"/>
  <c r="K30" i="2" s="1"/>
  <c r="I29" i="11" l="1"/>
  <c r="K33" i="2"/>
  <c r="K32" i="2"/>
  <c r="I33" i="2"/>
  <c r="J30" i="2"/>
  <c r="J29" i="11" l="1"/>
  <c r="K29" i="11" s="1"/>
  <c r="G32" i="2"/>
  <c r="E32" i="2"/>
  <c r="D32" i="2"/>
  <c r="J32" i="2"/>
  <c r="H32" i="2"/>
  <c r="F33" i="2"/>
  <c r="G33" i="2"/>
  <c r="I32" i="2"/>
  <c r="C33" i="2"/>
  <c r="F32" i="2"/>
  <c r="D33" i="2"/>
  <c r="C32" i="2"/>
  <c r="E33" i="2"/>
  <c r="H33" i="2"/>
  <c r="J33" i="2"/>
  <c r="C32" i="11" l="1"/>
  <c r="K31" i="11"/>
  <c r="I31" i="11"/>
  <c r="G31" i="11"/>
  <c r="E31" i="11"/>
  <c r="C31" i="11"/>
  <c r="D31" i="11"/>
  <c r="H31" i="11"/>
  <c r="F31" i="11"/>
  <c r="J31" i="11"/>
  <c r="D32" i="11"/>
  <c r="E32" i="11"/>
  <c r="F32" i="11"/>
  <c r="G32" i="11"/>
  <c r="H32" i="11"/>
</calcChain>
</file>

<file path=xl/sharedStrings.xml><?xml version="1.0" encoding="utf-8"?>
<sst xmlns="http://schemas.openxmlformats.org/spreadsheetml/2006/main" count="594" uniqueCount="144">
  <si>
    <t>S/NO</t>
  </si>
  <si>
    <t>NAME OF STUDENT</t>
  </si>
  <si>
    <t>SEX</t>
  </si>
  <si>
    <t>ENG</t>
  </si>
  <si>
    <t>CRS</t>
  </si>
  <si>
    <t>GRADE COUNT</t>
  </si>
  <si>
    <t>A</t>
  </si>
  <si>
    <t>C</t>
  </si>
  <si>
    <t>INFANT JESUS ACADEMY</t>
  </si>
  <si>
    <t>ANALYSIS OF RESULT ON STUDENT BASIS</t>
  </si>
  <si>
    <t>S/N</t>
  </si>
  <si>
    <t>SUBJECT</t>
  </si>
  <si>
    <t>ENGLISH</t>
  </si>
  <si>
    <t>TOTAL</t>
  </si>
  <si>
    <t>MATHEMATICS</t>
  </si>
  <si>
    <t>MERIT ORDER</t>
  </si>
  <si>
    <t>MATHS</t>
  </si>
  <si>
    <t>BIO</t>
  </si>
  <si>
    <t>ECONS</t>
  </si>
  <si>
    <t>GEO</t>
  </si>
  <si>
    <t>PHY</t>
  </si>
  <si>
    <t>CHEM</t>
  </si>
  <si>
    <t>TD</t>
  </si>
  <si>
    <t>COMM</t>
  </si>
  <si>
    <t>ENG LIT</t>
  </si>
  <si>
    <t>GOVT</t>
  </si>
  <si>
    <t>ABS</t>
  </si>
  <si>
    <t>B</t>
  </si>
  <si>
    <t>D</t>
  </si>
  <si>
    <t>E</t>
  </si>
  <si>
    <t>BIOLOGY</t>
  </si>
  <si>
    <t>ECONOMICS</t>
  </si>
  <si>
    <t>PHYSICS</t>
  </si>
  <si>
    <t>CHEMISTRY</t>
  </si>
  <si>
    <t>GEOGRAPHY</t>
  </si>
  <si>
    <t>A1- B3 %</t>
  </si>
  <si>
    <t>A1-C6 %</t>
  </si>
  <si>
    <t>A1-E8%</t>
  </si>
  <si>
    <t>COMMERCE</t>
  </si>
  <si>
    <t>ENGLISH LIT</t>
  </si>
  <si>
    <t>GOVERNMENT</t>
  </si>
  <si>
    <t>CUMM TOTAL</t>
  </si>
  <si>
    <t>CUMM  %</t>
  </si>
  <si>
    <t>Candidates with 5 Credits  and above including either English or Maths</t>
  </si>
  <si>
    <t>CANDIDATE PERFORMANCE ANALYSIS</t>
  </si>
  <si>
    <t>F9</t>
  </si>
  <si>
    <t>Candidates with 5 Credits  and above including both English and Maths</t>
  </si>
  <si>
    <t>Candidates with 5 Credits  neither  including English nor Maths</t>
  </si>
  <si>
    <t>No. of Candidates</t>
  </si>
  <si>
    <t>% of Performance</t>
  </si>
  <si>
    <t>GRADES</t>
  </si>
  <si>
    <t>PERCENTAGE ANALYSIS</t>
  </si>
  <si>
    <t>WEST AFRICA EXAMINATIONS COUNCIL</t>
  </si>
  <si>
    <t>OUT</t>
  </si>
  <si>
    <t>F. MATHS</t>
  </si>
  <si>
    <t>M</t>
  </si>
  <si>
    <r>
      <rPr>
        <b/>
        <sz val="10"/>
        <rFont val="Arial"/>
        <family val="2"/>
      </rPr>
      <t>H = Held</t>
    </r>
    <r>
      <rPr>
        <sz val="10"/>
        <rFont val="Arial"/>
        <family val="2"/>
      </rPr>
      <t xml:space="preserve">     =  WITHELD</t>
    </r>
  </si>
  <si>
    <r>
      <t xml:space="preserve">OUT           = </t>
    </r>
    <r>
      <rPr>
        <sz val="10"/>
        <rFont val="Arial"/>
        <family val="2"/>
      </rPr>
      <t xml:space="preserve"> OUTSTANDING</t>
    </r>
  </si>
  <si>
    <r>
      <t>A grade</t>
    </r>
    <r>
      <rPr>
        <sz val="10"/>
        <rFont val="Arial"/>
        <family val="2"/>
      </rPr>
      <t xml:space="preserve">      =  A1</t>
    </r>
  </si>
  <si>
    <r>
      <t xml:space="preserve">B grade      =   </t>
    </r>
    <r>
      <rPr>
        <sz val="10"/>
        <rFont val="Arial"/>
        <family val="2"/>
      </rPr>
      <t>B2 - B3</t>
    </r>
  </si>
  <si>
    <r>
      <t xml:space="preserve">C grade      =  </t>
    </r>
    <r>
      <rPr>
        <sz val="10"/>
        <rFont val="Arial"/>
        <family val="2"/>
      </rPr>
      <t>C4 - C6</t>
    </r>
  </si>
  <si>
    <r>
      <t xml:space="preserve">D grade      =  </t>
    </r>
    <r>
      <rPr>
        <sz val="10"/>
        <rFont val="Arial"/>
        <family val="2"/>
      </rPr>
      <t xml:space="preserve"> D7</t>
    </r>
  </si>
  <si>
    <r>
      <t xml:space="preserve">E grade      =   </t>
    </r>
    <r>
      <rPr>
        <sz val="10"/>
        <rFont val="Arial"/>
        <family val="2"/>
      </rPr>
      <t>E8</t>
    </r>
  </si>
  <si>
    <r>
      <t xml:space="preserve">ABS            =  </t>
    </r>
    <r>
      <rPr>
        <sz val="10"/>
        <rFont val="Arial"/>
        <family val="2"/>
      </rPr>
      <t>ABSENT</t>
    </r>
  </si>
  <si>
    <t>X</t>
  </si>
  <si>
    <t>X                 =  CANCELLED</t>
  </si>
  <si>
    <t>F</t>
  </si>
  <si>
    <t>TOTAL SUBJ</t>
  </si>
  <si>
    <t>SUMMARY OF GRADES</t>
  </si>
  <si>
    <t>GRADE TOTALS</t>
  </si>
  <si>
    <t>SUMMARY OF REGD STUDENTS</t>
  </si>
  <si>
    <t>F/MATHS</t>
  </si>
  <si>
    <t>TOTAL %</t>
  </si>
  <si>
    <t xml:space="preserve">ANALYSIS OF RESULT ON SUBJECT BASIS </t>
  </si>
  <si>
    <t>CIVIC EDU</t>
  </si>
  <si>
    <t>B/KEEPING</t>
  </si>
  <si>
    <t>COMPUTER</t>
  </si>
  <si>
    <t>C J</t>
  </si>
  <si>
    <r>
      <t xml:space="preserve">OUT            = </t>
    </r>
    <r>
      <rPr>
        <sz val="9"/>
        <rFont val="Trebuchet MS"/>
        <family val="2"/>
      </rPr>
      <t xml:space="preserve"> OUTSTANDING</t>
    </r>
  </si>
  <si>
    <r>
      <t>A grade</t>
    </r>
    <r>
      <rPr>
        <sz val="9"/>
        <rFont val="Trebuchet MS"/>
        <family val="2"/>
      </rPr>
      <t xml:space="preserve">      =  A1</t>
    </r>
  </si>
  <si>
    <r>
      <t xml:space="preserve">B grade      =   </t>
    </r>
    <r>
      <rPr>
        <sz val="9"/>
        <rFont val="Trebuchet MS"/>
        <family val="2"/>
      </rPr>
      <t>B2 - B3</t>
    </r>
  </si>
  <si>
    <r>
      <t xml:space="preserve">C grade      =  </t>
    </r>
    <r>
      <rPr>
        <sz val="9"/>
        <rFont val="Trebuchet MS"/>
        <family val="2"/>
      </rPr>
      <t>C4 - C6</t>
    </r>
  </si>
  <si>
    <r>
      <t xml:space="preserve">D grade      =  </t>
    </r>
    <r>
      <rPr>
        <sz val="9"/>
        <rFont val="Trebuchet MS"/>
        <family val="2"/>
      </rPr>
      <t xml:space="preserve"> D7</t>
    </r>
  </si>
  <si>
    <r>
      <t xml:space="preserve">E grade      =   </t>
    </r>
    <r>
      <rPr>
        <sz val="9"/>
        <rFont val="Trebuchet MS"/>
        <family val="2"/>
      </rPr>
      <t>E8</t>
    </r>
  </si>
  <si>
    <r>
      <t xml:space="preserve">HD              =  </t>
    </r>
    <r>
      <rPr>
        <sz val="9"/>
        <rFont val="Trebuchet MS"/>
        <family val="2"/>
      </rPr>
      <t>WITHELD RESULT</t>
    </r>
  </si>
  <si>
    <t>C &amp; J</t>
  </si>
  <si>
    <t>BOYS</t>
  </si>
  <si>
    <t>GIRLS</t>
  </si>
  <si>
    <t>Candidates with Passes only or having their results withheld</t>
  </si>
  <si>
    <t>IGBO LANG</t>
  </si>
  <si>
    <t>F &amp; NUT</t>
  </si>
  <si>
    <t>A1</t>
  </si>
  <si>
    <t>C5</t>
  </si>
  <si>
    <t>B3</t>
  </si>
  <si>
    <t>C4</t>
  </si>
  <si>
    <t>B2</t>
  </si>
  <si>
    <t>C6</t>
  </si>
  <si>
    <t>E8</t>
  </si>
  <si>
    <t>HD</t>
  </si>
  <si>
    <t>2016 WASSCE SUMMARY/ANALYSIS</t>
  </si>
  <si>
    <t>2017 WEST AFRICA SENIOR SCHOOL CERTIFICATE EXAMINATION RESULT  (WASSCE)</t>
  </si>
  <si>
    <t>AGBO MUNACHI</t>
  </si>
  <si>
    <t>AMROMANOH OKEOGHENE</t>
  </si>
  <si>
    <t xml:space="preserve">CHINWENDU CHIBUOKEM </t>
  </si>
  <si>
    <t>DAFE DEBORAH RUKEVWE</t>
  </si>
  <si>
    <t>EDWIN FRANK CHUKWUEBUKA</t>
  </si>
  <si>
    <t>ELUE-DIKE CHUKWUDI</t>
  </si>
  <si>
    <t>ERAGA CONCEPTA AMIENWANLAN</t>
  </si>
  <si>
    <t>EZENKWU CHIOMA JULIET</t>
  </si>
  <si>
    <t>EZE-NNAMANI CECIL EZEJIOFOR</t>
  </si>
  <si>
    <t>IBETO GABRIEL IKE</t>
  </si>
  <si>
    <t>IFENCHOR IKECHI BERNARD</t>
  </si>
  <si>
    <t xml:space="preserve">NWANONENYIH EBERECHI </t>
  </si>
  <si>
    <t>NWANUA CHIOMA GLORY</t>
  </si>
  <si>
    <t>OBIAKOR ONYIBOR CHRISTAIN</t>
  </si>
  <si>
    <t xml:space="preserve">OBIANO DIANNE </t>
  </si>
  <si>
    <t>OBIELUM GODSPOWER UZOKA</t>
  </si>
  <si>
    <t>ODOGUN COLLINS OMONIGHO</t>
  </si>
  <si>
    <t>ODOKOH KENECHUKWU O</t>
  </si>
  <si>
    <t>ODUNWA THELMA OGHENEFEGOR</t>
  </si>
  <si>
    <t>OGIGBAH THOMAS GWEKE</t>
  </si>
  <si>
    <t>OKOLO CHIDERA NESTOR</t>
  </si>
  <si>
    <t>OMEH GODWIN IKECHUKWU</t>
  </si>
  <si>
    <t>ONONOGBU CINDY ADAUGO</t>
  </si>
  <si>
    <t>ONYEBADI NNEKA CLAIRE</t>
  </si>
  <si>
    <t>ORJI IHUOMA HELEN</t>
  </si>
  <si>
    <t>ORU OGHENEFEGA MARY</t>
  </si>
  <si>
    <t>ORU OGHENEFEJIRO MARTHA</t>
  </si>
  <si>
    <t xml:space="preserve">F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</si>
  <si>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OSIH ONYEKACHUKWU  MA</t>
  </si>
  <si>
    <t>OTUYA ANWULI JOY</t>
  </si>
  <si>
    <t>TONNIE-EGUN STANLEY OSEMEKE</t>
  </si>
  <si>
    <t>UNACHUKWU CHIKODINAKA</t>
  </si>
  <si>
    <t>AHUOKPEME IFUNANYA</t>
  </si>
  <si>
    <t xml:space="preserve">NWACHUKWU ELVIS </t>
  </si>
  <si>
    <t xml:space="preserve">2017 WEST AFRICA SENIOR SCHOOL CERTIFICATE EXAMINATION RESULT </t>
  </si>
  <si>
    <t>2017 SENIOR SCHOOL CERTIFICATE EXAMINATION RESULT</t>
  </si>
  <si>
    <t>FRENCH</t>
  </si>
  <si>
    <t xml:space="preserve">MMADUAKO KENNETH </t>
  </si>
  <si>
    <t xml:space="preserve">EJIOFOR LAWRENCE </t>
  </si>
  <si>
    <t>EKERUCHE CHUKUNEDUM JUDE</t>
  </si>
  <si>
    <t xml:space="preserve">UGBOR ULODIAKU PETER </t>
  </si>
  <si>
    <t>COMPARATIVE ANALYSIS OF 2016 AND 2017 RESULTS</t>
  </si>
  <si>
    <t>2017 WASSCE SUMMARY/ANALYSIS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</si>
</sst>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/>
    <xf numFmtId="0" fontId="5" fillId="0" borderId="0" xfId="0" applyFont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5" fillId="0" borderId="0" xfId="0" applyFont="1" applyBorder="1"/>
    <xf numFmtId="0" fontId="12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5" fillId="2" borderId="0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5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 textRotation="90"/>
    </xf>
    <xf numFmtId="0" fontId="15" fillId="0" borderId="3" xfId="0" applyFont="1" applyBorder="1" applyAlignment="1">
      <alignment horizontal="left" vertical="center" textRotation="90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textRotation="90"/>
    </xf>
    <xf numFmtId="0" fontId="15" fillId="2" borderId="3" xfId="0" applyFont="1" applyFill="1" applyBorder="1" applyAlignment="1">
      <alignment horizontal="center" textRotation="9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324"/>
  <sheetViews>
    <sheetView zoomScaleNormal="100" workbookViewId="0">
      <pane xSplit="17" ySplit="11" topLeftCell="R12" activePane="bottomRight" state="frozen"/>
      <selection pane="topRight" activeCell="R1" sqref="R1"/>
      <selection pane="bottomLeft" activeCell="A12" sqref="A12"/>
      <selection pane="bottomRight" activeCell="J10" sqref="J10"/>
    </sheetView>
  </sheetViews>
  <sheetFormatPr defaultRowHeight="11.25" x14ac:dyDescent="0.2"/>
  <cols>
    <col min="1" max="1" width="4.140625" style="6" customWidth="1"/>
    <col min="2" max="2" width="26.85546875" style="3" customWidth="1"/>
    <col min="3" max="3" width="4.5703125" style="6" customWidth="1"/>
    <col min="4" max="6" width="4.28515625" style="2" customWidth="1"/>
    <col min="7" max="8" width="4" style="2" customWidth="1"/>
    <col min="9" max="9" width="3.85546875" style="2" customWidth="1"/>
    <col min="10" max="10" width="4.140625" style="2" customWidth="1"/>
    <col min="11" max="11" width="4.28515625" style="2" customWidth="1"/>
    <col min="12" max="13" width="4" style="2" customWidth="1"/>
    <col min="14" max="14" width="4.28515625" style="2" customWidth="1"/>
    <col min="15" max="15" width="3.85546875" style="2" customWidth="1"/>
    <col min="16" max="17" width="4.28515625" style="2" customWidth="1"/>
    <col min="18" max="18" width="3.7109375" style="2" customWidth="1"/>
    <col min="19" max="19" width="4" style="2" customWidth="1"/>
    <col min="20" max="20" width="3.85546875" style="2" customWidth="1"/>
    <col min="21" max="22" width="4.28515625" style="2" customWidth="1"/>
    <col min="23" max="23" width="4.42578125" style="2" customWidth="1"/>
    <col min="24" max="24" width="4.28515625" style="2" customWidth="1"/>
    <col min="25" max="25" width="4.140625" style="2" customWidth="1"/>
    <col min="26" max="28" width="4.28515625" style="2" customWidth="1"/>
    <col min="29" max="29" width="4.5703125" style="2" customWidth="1"/>
    <col min="30" max="30" width="5.28515625" style="2" customWidth="1"/>
    <col min="31" max="16384" width="9.140625" style="2"/>
  </cols>
  <sheetData>
    <row r="1" spans="1:30" ht="20.25" customHeight="1" x14ac:dyDescent="0.3">
      <c r="A1" s="32"/>
      <c r="B1" s="91" t="s">
        <v>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18" customHeight="1" x14ac:dyDescent="0.35">
      <c r="A2" s="32"/>
      <c r="B2" s="92" t="s">
        <v>52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15.75" customHeight="1" x14ac:dyDescent="0.3">
      <c r="A3" s="32"/>
      <c r="B3" s="93" t="s">
        <v>100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12.75" customHeight="1" x14ac:dyDescent="0.3">
      <c r="A4" s="32"/>
      <c r="B4" s="94" t="s">
        <v>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</row>
    <row r="5" spans="1:30" ht="37.5" customHeight="1" x14ac:dyDescent="0.2">
      <c r="A5" s="79" t="s">
        <v>0</v>
      </c>
      <c r="B5" s="81" t="s">
        <v>1</v>
      </c>
      <c r="C5" s="65" t="s">
        <v>2</v>
      </c>
      <c r="D5" s="63" t="s">
        <v>3</v>
      </c>
      <c r="E5" s="63" t="s">
        <v>16</v>
      </c>
      <c r="F5" s="63" t="s">
        <v>17</v>
      </c>
      <c r="G5" s="63" t="s">
        <v>74</v>
      </c>
      <c r="H5" s="63" t="s">
        <v>18</v>
      </c>
      <c r="I5" s="63" t="s">
        <v>19</v>
      </c>
      <c r="J5" s="63" t="s">
        <v>20</v>
      </c>
      <c r="K5" s="63" t="s">
        <v>21</v>
      </c>
      <c r="L5" s="63" t="s">
        <v>137</v>
      </c>
      <c r="M5" s="63" t="s">
        <v>54</v>
      </c>
      <c r="N5" s="63" t="s">
        <v>89</v>
      </c>
      <c r="O5" s="63" t="s">
        <v>75</v>
      </c>
      <c r="P5" s="63" t="s">
        <v>23</v>
      </c>
      <c r="Q5" s="63" t="s">
        <v>76</v>
      </c>
      <c r="R5" s="63" t="s">
        <v>24</v>
      </c>
      <c r="S5" s="63" t="s">
        <v>4</v>
      </c>
      <c r="T5" s="63" t="s">
        <v>90</v>
      </c>
      <c r="U5" s="63" t="s">
        <v>25</v>
      </c>
      <c r="V5" s="63" t="s">
        <v>77</v>
      </c>
      <c r="W5" s="95" t="s">
        <v>5</v>
      </c>
      <c r="X5" s="96"/>
      <c r="Y5" s="96"/>
      <c r="Z5" s="96"/>
      <c r="AA5" s="96"/>
      <c r="AB5" s="96"/>
      <c r="AC5" s="97"/>
      <c r="AD5" s="98" t="s">
        <v>67</v>
      </c>
    </row>
    <row r="6" spans="1:30" ht="15" x14ac:dyDescent="0.3">
      <c r="A6" s="80"/>
      <c r="B6" s="82"/>
      <c r="C6" s="6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33" t="s">
        <v>6</v>
      </c>
      <c r="X6" s="34" t="s">
        <v>27</v>
      </c>
      <c r="Y6" s="34" t="s">
        <v>7</v>
      </c>
      <c r="Z6" s="34" t="s">
        <v>28</v>
      </c>
      <c r="AA6" s="34" t="s">
        <v>29</v>
      </c>
      <c r="AB6" s="34" t="s">
        <v>45</v>
      </c>
      <c r="AC6" s="34" t="s">
        <v>53</v>
      </c>
      <c r="AD6" s="99"/>
    </row>
    <row r="7" spans="1:30" ht="15.75" x14ac:dyDescent="0.35">
      <c r="A7" s="35">
        <v>1</v>
      </c>
      <c r="B7" s="54" t="s">
        <v>101</v>
      </c>
      <c r="C7" s="55" t="s">
        <v>66</v>
      </c>
      <c r="D7" s="36" t="s">
        <v>94</v>
      </c>
      <c r="E7" s="36" t="s">
        <v>91</v>
      </c>
      <c r="F7" s="36" t="s">
        <v>93</v>
      </c>
      <c r="G7" s="36" t="s">
        <v>95</v>
      </c>
      <c r="H7" s="36" t="s">
        <v>94</v>
      </c>
      <c r="I7" s="36"/>
      <c r="J7" s="36" t="s">
        <v>93</v>
      </c>
      <c r="K7" s="36" t="s">
        <v>91</v>
      </c>
      <c r="L7" s="36"/>
      <c r="M7" s="36"/>
      <c r="N7" s="36"/>
      <c r="O7" s="36"/>
      <c r="P7" s="36"/>
      <c r="Q7" s="36" t="s">
        <v>91</v>
      </c>
      <c r="R7" s="36"/>
      <c r="S7" s="36"/>
      <c r="T7" s="36"/>
      <c r="U7" s="36"/>
      <c r="V7" s="36" t="s">
        <v>91</v>
      </c>
      <c r="W7" s="34">
        <f t="shared" ref="W7:W43" si="0">COUNTIF(C7:V7,"A1")</f>
        <v>4</v>
      </c>
      <c r="X7" s="34">
        <f t="shared" ref="X7:X43" si="1">COUNTIF(D7:V7,"B?")</f>
        <v>3</v>
      </c>
      <c r="Y7" s="34">
        <f t="shared" ref="Y7:Y43" si="2">COUNTIF(D7:V7,"C?")</f>
        <v>2</v>
      </c>
      <c r="Z7" s="34">
        <f t="shared" ref="Z7:Z43" si="3">COUNTIF(D7:V7,"D7")</f>
        <v>0</v>
      </c>
      <c r="AA7" s="34">
        <f t="shared" ref="AA7:AA43" si="4">COUNTIF(D7:V7,"E8")</f>
        <v>0</v>
      </c>
      <c r="AB7" s="34">
        <f t="shared" ref="AB7:AB43" si="5">COUNTIF(D7:V7,"F9")</f>
        <v>0</v>
      </c>
      <c r="AC7" s="34">
        <f t="shared" ref="AC7:AC43" si="6">COUNTIF(D7:V7,"OUT")</f>
        <v>0</v>
      </c>
      <c r="AD7" s="34">
        <f t="shared" ref="AD7:AD43" si="7">COUNTA(D7:V7)</f>
        <v>9</v>
      </c>
    </row>
    <row r="8" spans="1:30" ht="15.75" x14ac:dyDescent="0.35">
      <c r="A8" s="35">
        <v>2</v>
      </c>
      <c r="B8" s="50" t="s">
        <v>133</v>
      </c>
      <c r="C8" s="55" t="s">
        <v>66</v>
      </c>
      <c r="D8" s="36" t="s">
        <v>93</v>
      </c>
      <c r="E8" s="36" t="s">
        <v>91</v>
      </c>
      <c r="F8" s="36" t="s">
        <v>93</v>
      </c>
      <c r="G8" s="36" t="s">
        <v>91</v>
      </c>
      <c r="H8" s="36" t="s">
        <v>93</v>
      </c>
      <c r="I8" s="36"/>
      <c r="J8" s="36" t="s">
        <v>93</v>
      </c>
      <c r="K8" s="36" t="s">
        <v>91</v>
      </c>
      <c r="L8" s="36"/>
      <c r="M8" s="36"/>
      <c r="N8" s="36"/>
      <c r="O8" s="36"/>
      <c r="P8" s="36"/>
      <c r="Q8" s="36"/>
      <c r="R8" s="36"/>
      <c r="S8" s="36"/>
      <c r="T8" s="36" t="s">
        <v>91</v>
      </c>
      <c r="U8" s="36"/>
      <c r="V8" s="36" t="s">
        <v>91</v>
      </c>
      <c r="W8" s="34">
        <f t="shared" si="0"/>
        <v>5</v>
      </c>
      <c r="X8" s="34">
        <f t="shared" si="1"/>
        <v>4</v>
      </c>
      <c r="Y8" s="34">
        <f t="shared" si="2"/>
        <v>0</v>
      </c>
      <c r="Z8" s="34">
        <f t="shared" si="3"/>
        <v>0</v>
      </c>
      <c r="AA8" s="34">
        <f t="shared" si="4"/>
        <v>0</v>
      </c>
      <c r="AB8" s="34">
        <f t="shared" si="5"/>
        <v>0</v>
      </c>
      <c r="AC8" s="34">
        <f t="shared" si="6"/>
        <v>0</v>
      </c>
      <c r="AD8" s="34">
        <f t="shared" si="7"/>
        <v>9</v>
      </c>
    </row>
    <row r="9" spans="1:30" ht="13.5" customHeight="1" x14ac:dyDescent="0.35">
      <c r="A9" s="35">
        <v>3</v>
      </c>
      <c r="B9" s="54" t="s">
        <v>102</v>
      </c>
      <c r="C9" s="55" t="s">
        <v>66</v>
      </c>
      <c r="D9" s="36" t="s">
        <v>93</v>
      </c>
      <c r="E9" s="36" t="s">
        <v>91</v>
      </c>
      <c r="F9" s="36" t="s">
        <v>93</v>
      </c>
      <c r="G9" s="36" t="s">
        <v>91</v>
      </c>
      <c r="H9" s="36" t="s">
        <v>93</v>
      </c>
      <c r="I9" s="36" t="s">
        <v>91</v>
      </c>
      <c r="J9" s="36" t="s">
        <v>93</v>
      </c>
      <c r="K9" s="36" t="s">
        <v>91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 t="s">
        <v>91</v>
      </c>
      <c r="W9" s="34">
        <f t="shared" si="0"/>
        <v>5</v>
      </c>
      <c r="X9" s="34">
        <f t="shared" si="1"/>
        <v>4</v>
      </c>
      <c r="Y9" s="34">
        <f t="shared" si="2"/>
        <v>0</v>
      </c>
      <c r="Z9" s="34">
        <f t="shared" si="3"/>
        <v>0</v>
      </c>
      <c r="AA9" s="34">
        <f t="shared" si="4"/>
        <v>0</v>
      </c>
      <c r="AB9" s="34">
        <f t="shared" si="5"/>
        <v>0</v>
      </c>
      <c r="AC9" s="34">
        <f t="shared" si="6"/>
        <v>0</v>
      </c>
      <c r="AD9" s="34">
        <f t="shared" si="7"/>
        <v>9</v>
      </c>
    </row>
    <row r="10" spans="1:30" ht="13.5" customHeight="1" x14ac:dyDescent="0.35">
      <c r="A10" s="35">
        <v>4</v>
      </c>
      <c r="B10" s="54" t="s">
        <v>103</v>
      </c>
      <c r="C10" s="55" t="s">
        <v>55</v>
      </c>
      <c r="D10" s="36" t="s">
        <v>93</v>
      </c>
      <c r="E10" s="36" t="s">
        <v>91</v>
      </c>
      <c r="F10" s="36"/>
      <c r="G10" s="36" t="s">
        <v>91</v>
      </c>
      <c r="H10" s="36"/>
      <c r="I10" s="36"/>
      <c r="J10" s="36" t="s">
        <v>93</v>
      </c>
      <c r="K10" s="36" t="s">
        <v>95</v>
      </c>
      <c r="L10" s="36" t="s">
        <v>95</v>
      </c>
      <c r="M10" s="36" t="s">
        <v>92</v>
      </c>
      <c r="N10" s="36"/>
      <c r="O10" s="36"/>
      <c r="P10" s="36"/>
      <c r="Q10" s="36" t="s">
        <v>91</v>
      </c>
      <c r="R10" s="36"/>
      <c r="S10" s="36"/>
      <c r="T10" s="36"/>
      <c r="U10" s="36"/>
      <c r="V10" s="36" t="s">
        <v>91</v>
      </c>
      <c r="W10" s="34">
        <f t="shared" si="0"/>
        <v>4</v>
      </c>
      <c r="X10" s="34">
        <f t="shared" si="1"/>
        <v>4</v>
      </c>
      <c r="Y10" s="34">
        <f t="shared" si="2"/>
        <v>1</v>
      </c>
      <c r="Z10" s="34">
        <f t="shared" si="3"/>
        <v>0</v>
      </c>
      <c r="AA10" s="34">
        <f t="shared" si="4"/>
        <v>0</v>
      </c>
      <c r="AB10" s="34">
        <f t="shared" si="5"/>
        <v>0</v>
      </c>
      <c r="AC10" s="34">
        <f t="shared" si="6"/>
        <v>0</v>
      </c>
      <c r="AD10" s="34">
        <f t="shared" si="7"/>
        <v>9</v>
      </c>
    </row>
    <row r="11" spans="1:30" ht="13.5" customHeight="1" x14ac:dyDescent="0.35">
      <c r="A11" s="35">
        <v>5</v>
      </c>
      <c r="B11" s="54" t="s">
        <v>104</v>
      </c>
      <c r="C11" s="55" t="s">
        <v>66</v>
      </c>
      <c r="D11" s="36" t="s">
        <v>94</v>
      </c>
      <c r="E11" s="36" t="s">
        <v>91</v>
      </c>
      <c r="F11" s="36" t="s">
        <v>93</v>
      </c>
      <c r="G11" s="36" t="s">
        <v>91</v>
      </c>
      <c r="H11" s="36"/>
      <c r="I11" s="36"/>
      <c r="J11" s="36" t="s">
        <v>94</v>
      </c>
      <c r="K11" s="36" t="s">
        <v>95</v>
      </c>
      <c r="L11" s="36"/>
      <c r="M11" s="36"/>
      <c r="N11" s="36"/>
      <c r="O11" s="36"/>
      <c r="P11" s="36"/>
      <c r="Q11" s="36" t="s">
        <v>91</v>
      </c>
      <c r="R11" s="36"/>
      <c r="S11" s="36"/>
      <c r="T11" s="36" t="s">
        <v>95</v>
      </c>
      <c r="U11" s="36"/>
      <c r="V11" s="36" t="s">
        <v>91</v>
      </c>
      <c r="W11" s="34">
        <f t="shared" si="0"/>
        <v>4</v>
      </c>
      <c r="X11" s="34">
        <f t="shared" si="1"/>
        <v>3</v>
      </c>
      <c r="Y11" s="34">
        <f t="shared" si="2"/>
        <v>2</v>
      </c>
      <c r="Z11" s="34">
        <f t="shared" si="3"/>
        <v>0</v>
      </c>
      <c r="AA11" s="34">
        <f t="shared" si="4"/>
        <v>0</v>
      </c>
      <c r="AB11" s="34">
        <f t="shared" si="5"/>
        <v>0</v>
      </c>
      <c r="AC11" s="34">
        <f t="shared" si="6"/>
        <v>0</v>
      </c>
      <c r="AD11" s="34">
        <f t="shared" si="7"/>
        <v>9</v>
      </c>
    </row>
    <row r="12" spans="1:30" ht="13.5" customHeight="1" x14ac:dyDescent="0.35">
      <c r="A12" s="35">
        <v>6</v>
      </c>
      <c r="B12" s="50" t="s">
        <v>105</v>
      </c>
      <c r="C12" s="55" t="s">
        <v>55</v>
      </c>
      <c r="D12" s="36" t="s">
        <v>93</v>
      </c>
      <c r="E12" s="36" t="s">
        <v>91</v>
      </c>
      <c r="F12" s="36" t="s">
        <v>95</v>
      </c>
      <c r="G12" s="36" t="s">
        <v>91</v>
      </c>
      <c r="H12" s="36"/>
      <c r="I12" s="36" t="s">
        <v>95</v>
      </c>
      <c r="J12" s="36" t="s">
        <v>94</v>
      </c>
      <c r="K12" s="36" t="s">
        <v>95</v>
      </c>
      <c r="L12" s="36"/>
      <c r="M12" s="36"/>
      <c r="N12" s="36"/>
      <c r="O12" s="36"/>
      <c r="P12" s="36"/>
      <c r="Q12" s="36" t="s">
        <v>91</v>
      </c>
      <c r="R12" s="36"/>
      <c r="S12" s="36"/>
      <c r="T12" s="36"/>
      <c r="U12" s="36"/>
      <c r="V12" s="36" t="s">
        <v>91</v>
      </c>
      <c r="W12" s="34">
        <f t="shared" si="0"/>
        <v>4</v>
      </c>
      <c r="X12" s="34">
        <f t="shared" si="1"/>
        <v>4</v>
      </c>
      <c r="Y12" s="34">
        <f t="shared" si="2"/>
        <v>1</v>
      </c>
      <c r="Z12" s="34">
        <f t="shared" si="3"/>
        <v>0</v>
      </c>
      <c r="AA12" s="34">
        <f t="shared" si="4"/>
        <v>0</v>
      </c>
      <c r="AB12" s="34">
        <f t="shared" si="5"/>
        <v>0</v>
      </c>
      <c r="AC12" s="34">
        <f t="shared" si="6"/>
        <v>0</v>
      </c>
      <c r="AD12" s="34">
        <f t="shared" si="7"/>
        <v>9</v>
      </c>
    </row>
    <row r="13" spans="1:30" ht="13.5" customHeight="1" x14ac:dyDescent="0.35">
      <c r="A13" s="35">
        <v>7</v>
      </c>
      <c r="B13" s="54" t="s">
        <v>139</v>
      </c>
      <c r="C13" s="55" t="s">
        <v>55</v>
      </c>
      <c r="D13" s="36" t="s">
        <v>94</v>
      </c>
      <c r="E13" s="36" t="s">
        <v>91</v>
      </c>
      <c r="F13" s="36" t="s">
        <v>94</v>
      </c>
      <c r="G13" s="36" t="s">
        <v>91</v>
      </c>
      <c r="H13" s="36" t="s">
        <v>93</v>
      </c>
      <c r="I13" s="36"/>
      <c r="J13" s="36" t="s">
        <v>94</v>
      </c>
      <c r="K13" s="36" t="s">
        <v>93</v>
      </c>
      <c r="L13" s="36"/>
      <c r="M13" s="36"/>
      <c r="N13" s="36"/>
      <c r="O13" s="36"/>
      <c r="P13" s="36"/>
      <c r="Q13" s="36" t="s">
        <v>91</v>
      </c>
      <c r="R13" s="36"/>
      <c r="S13" s="36"/>
      <c r="T13" s="36"/>
      <c r="U13" s="36"/>
      <c r="V13" s="36" t="s">
        <v>91</v>
      </c>
      <c r="W13" s="34">
        <f t="shared" si="0"/>
        <v>4</v>
      </c>
      <c r="X13" s="34">
        <f t="shared" si="1"/>
        <v>2</v>
      </c>
      <c r="Y13" s="34">
        <f t="shared" si="2"/>
        <v>3</v>
      </c>
      <c r="Z13" s="34">
        <f t="shared" si="3"/>
        <v>0</v>
      </c>
      <c r="AA13" s="34">
        <f t="shared" si="4"/>
        <v>0</v>
      </c>
      <c r="AB13" s="34">
        <f t="shared" si="5"/>
        <v>0</v>
      </c>
      <c r="AC13" s="34">
        <f t="shared" si="6"/>
        <v>0</v>
      </c>
      <c r="AD13" s="34">
        <f t="shared" si="7"/>
        <v>9</v>
      </c>
    </row>
    <row r="14" spans="1:30" ht="13.5" customHeight="1" x14ac:dyDescent="0.35">
      <c r="A14" s="35">
        <v>8</v>
      </c>
      <c r="B14" s="50" t="s">
        <v>140</v>
      </c>
      <c r="C14" s="55" t="s">
        <v>55</v>
      </c>
      <c r="D14" s="36" t="s">
        <v>93</v>
      </c>
      <c r="E14" s="36" t="s">
        <v>91</v>
      </c>
      <c r="F14" s="36"/>
      <c r="G14" s="36" t="s">
        <v>91</v>
      </c>
      <c r="H14" s="36"/>
      <c r="I14" s="36" t="s">
        <v>91</v>
      </c>
      <c r="J14" s="36" t="s">
        <v>93</v>
      </c>
      <c r="K14" s="36" t="s">
        <v>91</v>
      </c>
      <c r="L14" s="36"/>
      <c r="M14" s="36" t="s">
        <v>92</v>
      </c>
      <c r="N14" s="36"/>
      <c r="O14" s="36"/>
      <c r="P14" s="36"/>
      <c r="Q14" s="36" t="s">
        <v>91</v>
      </c>
      <c r="R14" s="36"/>
      <c r="S14" s="36"/>
      <c r="T14" s="36"/>
      <c r="U14" s="36"/>
      <c r="V14" s="36" t="s">
        <v>91</v>
      </c>
      <c r="W14" s="34">
        <f t="shared" si="0"/>
        <v>6</v>
      </c>
      <c r="X14" s="34">
        <f t="shared" si="1"/>
        <v>2</v>
      </c>
      <c r="Y14" s="34">
        <f t="shared" si="2"/>
        <v>1</v>
      </c>
      <c r="Z14" s="34">
        <f t="shared" si="3"/>
        <v>0</v>
      </c>
      <c r="AA14" s="34">
        <f t="shared" si="4"/>
        <v>0</v>
      </c>
      <c r="AB14" s="34">
        <f t="shared" si="5"/>
        <v>0</v>
      </c>
      <c r="AC14" s="34">
        <f t="shared" si="6"/>
        <v>0</v>
      </c>
      <c r="AD14" s="34">
        <f t="shared" si="7"/>
        <v>9</v>
      </c>
    </row>
    <row r="15" spans="1:30" ht="13.5" customHeight="1" x14ac:dyDescent="0.35">
      <c r="A15" s="35">
        <v>9</v>
      </c>
      <c r="B15" s="50" t="s">
        <v>106</v>
      </c>
      <c r="C15" s="55" t="s">
        <v>55</v>
      </c>
      <c r="D15" s="36" t="s">
        <v>94</v>
      </c>
      <c r="E15" s="36" t="s">
        <v>95</v>
      </c>
      <c r="F15" s="36"/>
      <c r="G15" s="36" t="s">
        <v>91</v>
      </c>
      <c r="H15" s="36" t="s">
        <v>93</v>
      </c>
      <c r="I15" s="36"/>
      <c r="J15" s="36"/>
      <c r="K15" s="36"/>
      <c r="L15" s="36"/>
      <c r="M15" s="36"/>
      <c r="N15" s="36"/>
      <c r="O15" s="36" t="s">
        <v>93</v>
      </c>
      <c r="P15" s="36" t="s">
        <v>91</v>
      </c>
      <c r="Q15" s="36" t="s">
        <v>91</v>
      </c>
      <c r="R15" s="36"/>
      <c r="S15" s="36" t="s">
        <v>95</v>
      </c>
      <c r="T15" s="36"/>
      <c r="U15" s="36" t="s">
        <v>91</v>
      </c>
      <c r="V15" s="36"/>
      <c r="W15" s="34">
        <f t="shared" si="0"/>
        <v>4</v>
      </c>
      <c r="X15" s="34">
        <f t="shared" si="1"/>
        <v>4</v>
      </c>
      <c r="Y15" s="34">
        <f t="shared" si="2"/>
        <v>1</v>
      </c>
      <c r="Z15" s="34">
        <f t="shared" si="3"/>
        <v>0</v>
      </c>
      <c r="AA15" s="34">
        <f t="shared" si="4"/>
        <v>0</v>
      </c>
      <c r="AB15" s="34">
        <f t="shared" si="5"/>
        <v>0</v>
      </c>
      <c r="AC15" s="34">
        <f t="shared" si="6"/>
        <v>0</v>
      </c>
      <c r="AD15" s="34">
        <f t="shared" si="7"/>
        <v>9</v>
      </c>
    </row>
    <row r="16" spans="1:30" ht="13.5" customHeight="1" x14ac:dyDescent="0.35">
      <c r="A16" s="35">
        <v>10</v>
      </c>
      <c r="B16" s="54" t="s">
        <v>107</v>
      </c>
      <c r="C16" s="55" t="s">
        <v>55</v>
      </c>
      <c r="D16" s="36" t="s">
        <v>93</v>
      </c>
      <c r="E16" s="36" t="s">
        <v>95</v>
      </c>
      <c r="F16" s="36" t="s">
        <v>93</v>
      </c>
      <c r="G16" s="36" t="s">
        <v>93</v>
      </c>
      <c r="H16" s="36"/>
      <c r="I16" s="36" t="s">
        <v>93</v>
      </c>
      <c r="J16" s="36" t="s">
        <v>94</v>
      </c>
      <c r="K16" s="36" t="s">
        <v>93</v>
      </c>
      <c r="L16" s="36"/>
      <c r="M16" s="36"/>
      <c r="N16" s="36"/>
      <c r="O16" s="36"/>
      <c r="P16" s="36"/>
      <c r="Q16" s="36"/>
      <c r="R16" s="36"/>
      <c r="S16" s="36"/>
      <c r="T16" s="36" t="s">
        <v>91</v>
      </c>
      <c r="U16" s="36"/>
      <c r="V16" s="36" t="s">
        <v>91</v>
      </c>
      <c r="W16" s="34">
        <f t="shared" si="0"/>
        <v>2</v>
      </c>
      <c r="X16" s="34">
        <f t="shared" si="1"/>
        <v>6</v>
      </c>
      <c r="Y16" s="34">
        <f t="shared" si="2"/>
        <v>1</v>
      </c>
      <c r="Z16" s="34">
        <f t="shared" si="3"/>
        <v>0</v>
      </c>
      <c r="AA16" s="34">
        <f t="shared" si="4"/>
        <v>0</v>
      </c>
      <c r="AB16" s="34">
        <f t="shared" si="5"/>
        <v>0</v>
      </c>
      <c r="AC16" s="34">
        <f t="shared" si="6"/>
        <v>0</v>
      </c>
      <c r="AD16" s="34">
        <f t="shared" si="7"/>
        <v>9</v>
      </c>
    </row>
    <row r="17" spans="1:30" ht="13.5" customHeight="1" x14ac:dyDescent="0.35">
      <c r="A17" s="35">
        <v>11</v>
      </c>
      <c r="B17" s="54" t="s">
        <v>109</v>
      </c>
      <c r="C17" s="55" t="s">
        <v>55</v>
      </c>
      <c r="D17" s="36" t="s">
        <v>94</v>
      </c>
      <c r="E17" s="36" t="s">
        <v>91</v>
      </c>
      <c r="F17" s="36" t="s">
        <v>93</v>
      </c>
      <c r="G17" s="36" t="s">
        <v>91</v>
      </c>
      <c r="H17" s="36"/>
      <c r="I17" s="36"/>
      <c r="J17" s="36" t="s">
        <v>93</v>
      </c>
      <c r="K17" s="36" t="s">
        <v>91</v>
      </c>
      <c r="L17" s="36" t="s">
        <v>91</v>
      </c>
      <c r="M17" s="36" t="s">
        <v>93</v>
      </c>
      <c r="N17" s="36"/>
      <c r="O17" s="36"/>
      <c r="P17" s="36"/>
      <c r="Q17" s="36"/>
      <c r="R17" s="36"/>
      <c r="S17" s="36"/>
      <c r="T17" s="36"/>
      <c r="U17" s="36"/>
      <c r="V17" s="36" t="s">
        <v>91</v>
      </c>
      <c r="W17" s="34">
        <f t="shared" si="0"/>
        <v>5</v>
      </c>
      <c r="X17" s="34">
        <f t="shared" si="1"/>
        <v>3</v>
      </c>
      <c r="Y17" s="34">
        <f t="shared" si="2"/>
        <v>1</v>
      </c>
      <c r="Z17" s="34">
        <f t="shared" si="3"/>
        <v>0</v>
      </c>
      <c r="AA17" s="34">
        <f t="shared" si="4"/>
        <v>0</v>
      </c>
      <c r="AB17" s="34">
        <f t="shared" si="5"/>
        <v>0</v>
      </c>
      <c r="AC17" s="34">
        <f t="shared" si="6"/>
        <v>0</v>
      </c>
      <c r="AD17" s="34">
        <f t="shared" si="7"/>
        <v>9</v>
      </c>
    </row>
    <row r="18" spans="1:30" ht="13.5" customHeight="1" x14ac:dyDescent="0.35">
      <c r="A18" s="35">
        <v>12</v>
      </c>
      <c r="B18" s="54" t="s">
        <v>108</v>
      </c>
      <c r="C18" s="55" t="s">
        <v>66</v>
      </c>
      <c r="D18" s="36" t="s">
        <v>93</v>
      </c>
      <c r="E18" s="36" t="s">
        <v>91</v>
      </c>
      <c r="F18" s="36" t="s">
        <v>95</v>
      </c>
      <c r="G18" s="36" t="s">
        <v>91</v>
      </c>
      <c r="H18" s="36"/>
      <c r="I18" s="36"/>
      <c r="J18" s="36" t="s">
        <v>93</v>
      </c>
      <c r="K18" s="36" t="s">
        <v>95</v>
      </c>
      <c r="L18" s="36"/>
      <c r="M18" s="36"/>
      <c r="N18" s="36"/>
      <c r="O18" s="36"/>
      <c r="P18" s="36"/>
      <c r="Q18" s="36" t="s">
        <v>91</v>
      </c>
      <c r="R18" s="36"/>
      <c r="S18" s="36"/>
      <c r="T18" s="36" t="s">
        <v>91</v>
      </c>
      <c r="U18" s="36"/>
      <c r="V18" s="36" t="s">
        <v>91</v>
      </c>
      <c r="W18" s="34">
        <f t="shared" si="0"/>
        <v>5</v>
      </c>
      <c r="X18" s="34">
        <f t="shared" si="1"/>
        <v>4</v>
      </c>
      <c r="Y18" s="34">
        <f t="shared" si="2"/>
        <v>0</v>
      </c>
      <c r="Z18" s="34">
        <f t="shared" si="3"/>
        <v>0</v>
      </c>
      <c r="AA18" s="34">
        <f t="shared" si="4"/>
        <v>0</v>
      </c>
      <c r="AB18" s="34">
        <f t="shared" si="5"/>
        <v>0</v>
      </c>
      <c r="AC18" s="34">
        <f t="shared" si="6"/>
        <v>0</v>
      </c>
      <c r="AD18" s="34">
        <f t="shared" si="7"/>
        <v>9</v>
      </c>
    </row>
    <row r="19" spans="1:30" ht="13.5" customHeight="1" x14ac:dyDescent="0.35">
      <c r="A19" s="35">
        <v>13</v>
      </c>
      <c r="B19" s="50" t="s">
        <v>110</v>
      </c>
      <c r="C19" s="55" t="s">
        <v>55</v>
      </c>
      <c r="D19" s="36" t="s">
        <v>93</v>
      </c>
      <c r="E19" s="36" t="s">
        <v>91</v>
      </c>
      <c r="F19" s="36" t="s">
        <v>93</v>
      </c>
      <c r="G19" s="36" t="s">
        <v>91</v>
      </c>
      <c r="H19" s="36" t="s">
        <v>92</v>
      </c>
      <c r="I19" s="36" t="s">
        <v>93</v>
      </c>
      <c r="J19" s="36" t="s">
        <v>92</v>
      </c>
      <c r="K19" s="36" t="s">
        <v>95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 t="s">
        <v>91</v>
      </c>
      <c r="W19" s="34">
        <f t="shared" si="0"/>
        <v>3</v>
      </c>
      <c r="X19" s="34">
        <f t="shared" si="1"/>
        <v>4</v>
      </c>
      <c r="Y19" s="34">
        <f t="shared" si="2"/>
        <v>2</v>
      </c>
      <c r="Z19" s="34">
        <f t="shared" si="3"/>
        <v>0</v>
      </c>
      <c r="AA19" s="34">
        <f t="shared" si="4"/>
        <v>0</v>
      </c>
      <c r="AB19" s="34">
        <f t="shared" si="5"/>
        <v>0</v>
      </c>
      <c r="AC19" s="34">
        <f t="shared" si="6"/>
        <v>0</v>
      </c>
      <c r="AD19" s="34">
        <f t="shared" si="7"/>
        <v>9</v>
      </c>
    </row>
    <row r="20" spans="1:30" ht="13.5" customHeight="1" x14ac:dyDescent="0.35">
      <c r="A20" s="35">
        <v>14</v>
      </c>
      <c r="B20" s="54" t="s">
        <v>111</v>
      </c>
      <c r="C20" s="55" t="s">
        <v>55</v>
      </c>
      <c r="D20" s="36" t="s">
        <v>94</v>
      </c>
      <c r="E20" s="36" t="s">
        <v>91</v>
      </c>
      <c r="F20" s="36"/>
      <c r="G20" s="36" t="s">
        <v>91</v>
      </c>
      <c r="H20" s="36" t="s">
        <v>93</v>
      </c>
      <c r="I20" s="36"/>
      <c r="J20" s="36"/>
      <c r="K20" s="36"/>
      <c r="L20" s="36"/>
      <c r="M20" s="36"/>
      <c r="N20" s="36"/>
      <c r="O20" s="36" t="s">
        <v>93</v>
      </c>
      <c r="P20" s="36" t="s">
        <v>91</v>
      </c>
      <c r="Q20" s="36" t="s">
        <v>91</v>
      </c>
      <c r="R20" s="36"/>
      <c r="S20" s="36" t="s">
        <v>91</v>
      </c>
      <c r="T20" s="36"/>
      <c r="U20" s="36" t="s">
        <v>91</v>
      </c>
      <c r="V20" s="36"/>
      <c r="W20" s="34">
        <f t="shared" si="0"/>
        <v>6</v>
      </c>
      <c r="X20" s="34">
        <f t="shared" si="1"/>
        <v>2</v>
      </c>
      <c r="Y20" s="34">
        <f t="shared" si="2"/>
        <v>1</v>
      </c>
      <c r="Z20" s="34">
        <f t="shared" si="3"/>
        <v>0</v>
      </c>
      <c r="AA20" s="34">
        <f t="shared" si="4"/>
        <v>0</v>
      </c>
      <c r="AB20" s="34">
        <f t="shared" si="5"/>
        <v>0</v>
      </c>
      <c r="AC20" s="34">
        <f t="shared" si="6"/>
        <v>0</v>
      </c>
      <c r="AD20" s="34">
        <f t="shared" si="7"/>
        <v>9</v>
      </c>
    </row>
    <row r="21" spans="1:30" ht="14.25" customHeight="1" x14ac:dyDescent="0.35">
      <c r="A21" s="35">
        <v>15</v>
      </c>
      <c r="B21" s="54" t="s">
        <v>138</v>
      </c>
      <c r="C21" s="55" t="s">
        <v>55</v>
      </c>
      <c r="D21" s="36" t="s">
        <v>93</v>
      </c>
      <c r="E21" s="36" t="s">
        <v>91</v>
      </c>
      <c r="F21" s="36"/>
      <c r="G21" s="36" t="s">
        <v>91</v>
      </c>
      <c r="H21" s="36"/>
      <c r="I21" s="36"/>
      <c r="J21" s="36"/>
      <c r="K21" s="36"/>
      <c r="L21" s="36"/>
      <c r="M21" s="36"/>
      <c r="N21" s="36" t="s">
        <v>91</v>
      </c>
      <c r="O21" s="36"/>
      <c r="P21" s="36"/>
      <c r="Q21" s="36"/>
      <c r="R21" s="36" t="s">
        <v>97</v>
      </c>
      <c r="S21" s="36" t="s">
        <v>91</v>
      </c>
      <c r="T21" s="36"/>
      <c r="U21" s="36" t="s">
        <v>91</v>
      </c>
      <c r="V21" s="36" t="s">
        <v>91</v>
      </c>
      <c r="W21" s="34">
        <f t="shared" si="0"/>
        <v>6</v>
      </c>
      <c r="X21" s="34">
        <f t="shared" si="1"/>
        <v>1</v>
      </c>
      <c r="Y21" s="34">
        <f t="shared" si="2"/>
        <v>0</v>
      </c>
      <c r="Z21" s="34">
        <f t="shared" si="3"/>
        <v>0</v>
      </c>
      <c r="AA21" s="34">
        <f t="shared" si="4"/>
        <v>1</v>
      </c>
      <c r="AB21" s="34">
        <f t="shared" si="5"/>
        <v>0</v>
      </c>
      <c r="AC21" s="34">
        <f t="shared" si="6"/>
        <v>0</v>
      </c>
      <c r="AD21" s="34">
        <f t="shared" si="7"/>
        <v>8</v>
      </c>
    </row>
    <row r="22" spans="1:30" ht="15.75" x14ac:dyDescent="0.35">
      <c r="A22" s="35">
        <v>16</v>
      </c>
      <c r="B22" s="54" t="s">
        <v>134</v>
      </c>
      <c r="C22" s="55" t="s">
        <v>55</v>
      </c>
      <c r="D22" s="36" t="s">
        <v>93</v>
      </c>
      <c r="E22" s="36" t="s">
        <v>91</v>
      </c>
      <c r="F22" s="36"/>
      <c r="G22" s="36" t="s">
        <v>91</v>
      </c>
      <c r="H22" s="36" t="s">
        <v>93</v>
      </c>
      <c r="I22" s="36" t="s">
        <v>95</v>
      </c>
      <c r="J22" s="36" t="s">
        <v>94</v>
      </c>
      <c r="K22" s="36" t="s">
        <v>95</v>
      </c>
      <c r="L22" s="36"/>
      <c r="M22" s="36"/>
      <c r="N22" s="36"/>
      <c r="O22" s="36"/>
      <c r="P22" s="36"/>
      <c r="Q22" s="36" t="s">
        <v>91</v>
      </c>
      <c r="R22" s="36"/>
      <c r="S22" s="36"/>
      <c r="T22" s="36"/>
      <c r="U22" s="36"/>
      <c r="V22" s="36" t="s">
        <v>91</v>
      </c>
      <c r="W22" s="34">
        <f t="shared" si="0"/>
        <v>4</v>
      </c>
      <c r="X22" s="34">
        <f t="shared" si="1"/>
        <v>4</v>
      </c>
      <c r="Y22" s="34">
        <f t="shared" si="2"/>
        <v>1</v>
      </c>
      <c r="Z22" s="34">
        <f t="shared" si="3"/>
        <v>0</v>
      </c>
      <c r="AA22" s="34">
        <f t="shared" si="4"/>
        <v>0</v>
      </c>
      <c r="AB22" s="34">
        <f t="shared" si="5"/>
        <v>0</v>
      </c>
      <c r="AC22" s="34">
        <f t="shared" si="6"/>
        <v>0</v>
      </c>
      <c r="AD22" s="34">
        <f t="shared" si="7"/>
        <v>9</v>
      </c>
    </row>
    <row r="23" spans="1:30" ht="13.5" customHeight="1" x14ac:dyDescent="0.35">
      <c r="A23" s="35">
        <v>17</v>
      </c>
      <c r="B23" s="54" t="s">
        <v>112</v>
      </c>
      <c r="C23" s="55" t="s">
        <v>66</v>
      </c>
      <c r="D23" s="36" t="s">
        <v>94</v>
      </c>
      <c r="E23" s="36" t="s">
        <v>91</v>
      </c>
      <c r="F23" s="36"/>
      <c r="G23" s="36" t="s">
        <v>91</v>
      </c>
      <c r="H23" s="36"/>
      <c r="I23" s="36"/>
      <c r="J23" s="36"/>
      <c r="K23" s="36"/>
      <c r="L23" s="36" t="s">
        <v>91</v>
      </c>
      <c r="M23" s="36"/>
      <c r="N23" s="36"/>
      <c r="O23" s="36" t="s">
        <v>93</v>
      </c>
      <c r="P23" s="36"/>
      <c r="Q23" s="36" t="s">
        <v>91</v>
      </c>
      <c r="R23" s="36" t="s">
        <v>97</v>
      </c>
      <c r="S23" s="36" t="s">
        <v>91</v>
      </c>
      <c r="T23" s="36"/>
      <c r="U23" s="36" t="s">
        <v>91</v>
      </c>
      <c r="V23" s="36"/>
      <c r="W23" s="34">
        <f t="shared" si="0"/>
        <v>6</v>
      </c>
      <c r="X23" s="34">
        <f t="shared" si="1"/>
        <v>1</v>
      </c>
      <c r="Y23" s="34">
        <f t="shared" si="2"/>
        <v>1</v>
      </c>
      <c r="Z23" s="34">
        <f t="shared" si="3"/>
        <v>0</v>
      </c>
      <c r="AA23" s="34">
        <f t="shared" si="4"/>
        <v>1</v>
      </c>
      <c r="AB23" s="34">
        <f t="shared" si="5"/>
        <v>0</v>
      </c>
      <c r="AC23" s="34">
        <f t="shared" si="6"/>
        <v>0</v>
      </c>
      <c r="AD23" s="34">
        <f t="shared" si="7"/>
        <v>9</v>
      </c>
    </row>
    <row r="24" spans="1:30" ht="13.5" customHeight="1" x14ac:dyDescent="0.35">
      <c r="A24" s="35">
        <v>18</v>
      </c>
      <c r="B24" s="54" t="s">
        <v>113</v>
      </c>
      <c r="C24" s="55" t="s">
        <v>66</v>
      </c>
      <c r="D24" s="36" t="s">
        <v>94</v>
      </c>
      <c r="E24" s="36" t="s">
        <v>91</v>
      </c>
      <c r="F24" s="36" t="s">
        <v>93</v>
      </c>
      <c r="G24" s="36" t="s">
        <v>91</v>
      </c>
      <c r="H24" s="36"/>
      <c r="I24" s="36"/>
      <c r="J24" s="36" t="s">
        <v>93</v>
      </c>
      <c r="K24" s="36" t="s">
        <v>91</v>
      </c>
      <c r="L24" s="36"/>
      <c r="M24" s="36" t="s">
        <v>92</v>
      </c>
      <c r="N24" s="36"/>
      <c r="O24" s="36"/>
      <c r="P24" s="36"/>
      <c r="Q24" s="36" t="s">
        <v>91</v>
      </c>
      <c r="R24" s="36"/>
      <c r="S24" s="36"/>
      <c r="T24" s="36"/>
      <c r="U24" s="36"/>
      <c r="V24" s="36" t="s">
        <v>91</v>
      </c>
      <c r="W24" s="34">
        <f t="shared" si="0"/>
        <v>5</v>
      </c>
      <c r="X24" s="34">
        <f t="shared" si="1"/>
        <v>2</v>
      </c>
      <c r="Y24" s="34">
        <f t="shared" si="2"/>
        <v>2</v>
      </c>
      <c r="Z24" s="34">
        <f t="shared" si="3"/>
        <v>0</v>
      </c>
      <c r="AA24" s="34">
        <f t="shared" si="4"/>
        <v>0</v>
      </c>
      <c r="AB24" s="34">
        <f t="shared" si="5"/>
        <v>0</v>
      </c>
      <c r="AC24" s="34">
        <f t="shared" si="6"/>
        <v>0</v>
      </c>
      <c r="AD24" s="34">
        <f t="shared" si="7"/>
        <v>9</v>
      </c>
    </row>
    <row r="25" spans="1:30" ht="15.75" x14ac:dyDescent="0.35">
      <c r="A25" s="35">
        <v>19</v>
      </c>
      <c r="B25" s="54" t="s">
        <v>114</v>
      </c>
      <c r="C25" s="55" t="s">
        <v>55</v>
      </c>
      <c r="D25" s="36" t="s">
        <v>94</v>
      </c>
      <c r="E25" s="36" t="s">
        <v>91</v>
      </c>
      <c r="F25" s="36"/>
      <c r="G25" s="36" t="s">
        <v>91</v>
      </c>
      <c r="H25" s="36"/>
      <c r="I25" s="36"/>
      <c r="J25" s="36"/>
      <c r="K25" s="36"/>
      <c r="L25" s="36"/>
      <c r="M25" s="36"/>
      <c r="N25" s="36" t="s">
        <v>91</v>
      </c>
      <c r="O25" s="36"/>
      <c r="P25" s="36"/>
      <c r="Q25" s="36"/>
      <c r="R25" s="36" t="s">
        <v>45</v>
      </c>
      <c r="S25" s="36" t="s">
        <v>91</v>
      </c>
      <c r="T25" s="36"/>
      <c r="U25" s="36" t="s">
        <v>91</v>
      </c>
      <c r="V25" s="36" t="s">
        <v>95</v>
      </c>
      <c r="W25" s="34">
        <f t="shared" si="0"/>
        <v>5</v>
      </c>
      <c r="X25" s="34">
        <f t="shared" si="1"/>
        <v>1</v>
      </c>
      <c r="Y25" s="34">
        <f t="shared" si="2"/>
        <v>1</v>
      </c>
      <c r="Z25" s="34">
        <f t="shared" si="3"/>
        <v>0</v>
      </c>
      <c r="AA25" s="34">
        <f t="shared" si="4"/>
        <v>0</v>
      </c>
      <c r="AB25" s="34">
        <f t="shared" si="5"/>
        <v>1</v>
      </c>
      <c r="AC25" s="34">
        <f t="shared" si="6"/>
        <v>0</v>
      </c>
      <c r="AD25" s="34">
        <f t="shared" si="7"/>
        <v>8</v>
      </c>
    </row>
    <row r="26" spans="1:30" ht="15.75" x14ac:dyDescent="0.35">
      <c r="A26" s="35">
        <v>20</v>
      </c>
      <c r="B26" s="54" t="s">
        <v>115</v>
      </c>
      <c r="C26" s="55" t="s">
        <v>66</v>
      </c>
      <c r="D26" s="36" t="s">
        <v>93</v>
      </c>
      <c r="E26" s="36" t="s">
        <v>91</v>
      </c>
      <c r="F26" s="36" t="s">
        <v>93</v>
      </c>
      <c r="G26" s="36" t="s">
        <v>93</v>
      </c>
      <c r="H26" s="36"/>
      <c r="I26" s="36"/>
      <c r="J26" s="36" t="s">
        <v>94</v>
      </c>
      <c r="K26" s="36" t="s">
        <v>93</v>
      </c>
      <c r="L26" s="36"/>
      <c r="M26" s="36"/>
      <c r="N26" s="36"/>
      <c r="O26" s="36"/>
      <c r="P26" s="36"/>
      <c r="Q26" s="36"/>
      <c r="R26" s="36"/>
      <c r="S26" s="36"/>
      <c r="T26" s="36" t="s">
        <v>91</v>
      </c>
      <c r="U26" s="36"/>
      <c r="V26" s="36" t="s">
        <v>91</v>
      </c>
      <c r="W26" s="34">
        <f t="shared" si="0"/>
        <v>3</v>
      </c>
      <c r="X26" s="34">
        <f t="shared" si="1"/>
        <v>4</v>
      </c>
      <c r="Y26" s="34">
        <f t="shared" si="2"/>
        <v>1</v>
      </c>
      <c r="Z26" s="34">
        <f t="shared" si="3"/>
        <v>0</v>
      </c>
      <c r="AA26" s="34">
        <f t="shared" si="4"/>
        <v>0</v>
      </c>
      <c r="AB26" s="34">
        <f t="shared" si="5"/>
        <v>0</v>
      </c>
      <c r="AC26" s="34">
        <f t="shared" si="6"/>
        <v>0</v>
      </c>
      <c r="AD26" s="34">
        <f t="shared" si="7"/>
        <v>8</v>
      </c>
    </row>
    <row r="27" spans="1:30" ht="13.5" customHeight="1" x14ac:dyDescent="0.35">
      <c r="A27" s="35">
        <v>21</v>
      </c>
      <c r="B27" s="54" t="s">
        <v>116</v>
      </c>
      <c r="C27" s="55" t="s">
        <v>55</v>
      </c>
      <c r="D27" s="36" t="s">
        <v>93</v>
      </c>
      <c r="E27" s="36" t="s">
        <v>91</v>
      </c>
      <c r="F27" s="36"/>
      <c r="G27" s="36" t="s">
        <v>91</v>
      </c>
      <c r="H27" s="36"/>
      <c r="I27" s="36"/>
      <c r="J27" s="36" t="s">
        <v>94</v>
      </c>
      <c r="K27" s="36" t="s">
        <v>91</v>
      </c>
      <c r="L27" s="36" t="s">
        <v>91</v>
      </c>
      <c r="M27" s="36" t="s">
        <v>92</v>
      </c>
      <c r="N27" s="36"/>
      <c r="O27" s="36"/>
      <c r="P27" s="36"/>
      <c r="Q27" s="36" t="s">
        <v>91</v>
      </c>
      <c r="R27" s="36"/>
      <c r="S27" s="36"/>
      <c r="T27" s="36"/>
      <c r="U27" s="36"/>
      <c r="V27" s="36" t="s">
        <v>91</v>
      </c>
      <c r="W27" s="34">
        <f t="shared" si="0"/>
        <v>6</v>
      </c>
      <c r="X27" s="34">
        <f t="shared" si="1"/>
        <v>1</v>
      </c>
      <c r="Y27" s="34">
        <f t="shared" si="2"/>
        <v>2</v>
      </c>
      <c r="Z27" s="34">
        <f t="shared" si="3"/>
        <v>0</v>
      </c>
      <c r="AA27" s="34">
        <f t="shared" si="4"/>
        <v>0</v>
      </c>
      <c r="AB27" s="34">
        <f t="shared" si="5"/>
        <v>0</v>
      </c>
      <c r="AC27" s="34">
        <f t="shared" si="6"/>
        <v>0</v>
      </c>
      <c r="AD27" s="34">
        <f t="shared" si="7"/>
        <v>9</v>
      </c>
    </row>
    <row r="28" spans="1:30" ht="13.5" customHeight="1" x14ac:dyDescent="0.35">
      <c r="A28" s="35">
        <v>22</v>
      </c>
      <c r="B28" s="54" t="s">
        <v>117</v>
      </c>
      <c r="C28" s="55" t="s">
        <v>55</v>
      </c>
      <c r="D28" s="36" t="s">
        <v>93</v>
      </c>
      <c r="E28" s="36" t="s">
        <v>91</v>
      </c>
      <c r="F28" s="36"/>
      <c r="G28" s="36" t="s">
        <v>91</v>
      </c>
      <c r="H28" s="36" t="s">
        <v>93</v>
      </c>
      <c r="I28" s="36"/>
      <c r="J28" s="36"/>
      <c r="K28" s="36"/>
      <c r="L28" s="36"/>
      <c r="M28" s="36"/>
      <c r="N28" s="36"/>
      <c r="O28" s="36" t="s">
        <v>93</v>
      </c>
      <c r="P28" s="36"/>
      <c r="Q28" s="36" t="s">
        <v>91</v>
      </c>
      <c r="R28" s="36" t="s">
        <v>45</v>
      </c>
      <c r="S28" s="36" t="s">
        <v>91</v>
      </c>
      <c r="T28" s="36"/>
      <c r="U28" s="36" t="s">
        <v>91</v>
      </c>
      <c r="V28" s="36"/>
      <c r="W28" s="34">
        <f t="shared" si="0"/>
        <v>5</v>
      </c>
      <c r="X28" s="34">
        <f t="shared" si="1"/>
        <v>3</v>
      </c>
      <c r="Y28" s="34">
        <f t="shared" si="2"/>
        <v>0</v>
      </c>
      <c r="Z28" s="34">
        <f t="shared" si="3"/>
        <v>0</v>
      </c>
      <c r="AA28" s="34">
        <f t="shared" si="4"/>
        <v>0</v>
      </c>
      <c r="AB28" s="34">
        <f t="shared" si="5"/>
        <v>1</v>
      </c>
      <c r="AC28" s="34">
        <f t="shared" si="6"/>
        <v>0</v>
      </c>
      <c r="AD28" s="34">
        <f t="shared" si="7"/>
        <v>9</v>
      </c>
    </row>
    <row r="29" spans="1:30" ht="13.5" customHeight="1" x14ac:dyDescent="0.35">
      <c r="A29" s="35">
        <v>23</v>
      </c>
      <c r="B29" s="54" t="s">
        <v>118</v>
      </c>
      <c r="C29" s="55" t="s">
        <v>55</v>
      </c>
      <c r="D29" s="36" t="s">
        <v>94</v>
      </c>
      <c r="E29" s="36" t="s">
        <v>91</v>
      </c>
      <c r="F29" s="36"/>
      <c r="G29" s="36" t="s">
        <v>91</v>
      </c>
      <c r="H29" s="36"/>
      <c r="I29" s="36" t="s">
        <v>93</v>
      </c>
      <c r="J29" s="36" t="s">
        <v>94</v>
      </c>
      <c r="K29" s="36" t="s">
        <v>93</v>
      </c>
      <c r="L29" s="36" t="s">
        <v>91</v>
      </c>
      <c r="M29" s="36"/>
      <c r="N29" s="36"/>
      <c r="O29" s="36"/>
      <c r="P29" s="36"/>
      <c r="Q29" s="36" t="s">
        <v>91</v>
      </c>
      <c r="R29" s="36"/>
      <c r="S29" s="36"/>
      <c r="T29" s="36"/>
      <c r="U29" s="36"/>
      <c r="V29" s="36" t="s">
        <v>95</v>
      </c>
      <c r="W29" s="34">
        <f t="shared" si="0"/>
        <v>4</v>
      </c>
      <c r="X29" s="34">
        <f t="shared" si="1"/>
        <v>3</v>
      </c>
      <c r="Y29" s="34">
        <f t="shared" si="2"/>
        <v>2</v>
      </c>
      <c r="Z29" s="34">
        <f t="shared" si="3"/>
        <v>0</v>
      </c>
      <c r="AA29" s="34">
        <f t="shared" si="4"/>
        <v>0</v>
      </c>
      <c r="AB29" s="34">
        <f t="shared" si="5"/>
        <v>0</v>
      </c>
      <c r="AC29" s="34">
        <f t="shared" si="6"/>
        <v>0</v>
      </c>
      <c r="AD29" s="34">
        <f t="shared" si="7"/>
        <v>9</v>
      </c>
    </row>
    <row r="30" spans="1:30" ht="12" customHeight="1" x14ac:dyDescent="0.35">
      <c r="A30" s="35">
        <v>24</v>
      </c>
      <c r="B30" s="54" t="s">
        <v>119</v>
      </c>
      <c r="C30" s="55" t="s">
        <v>66</v>
      </c>
      <c r="D30" s="36" t="s">
        <v>95</v>
      </c>
      <c r="E30" s="36" t="s">
        <v>91</v>
      </c>
      <c r="F30" s="36" t="s">
        <v>93</v>
      </c>
      <c r="G30" s="36" t="s">
        <v>91</v>
      </c>
      <c r="H30" s="36"/>
      <c r="I30" s="36"/>
      <c r="J30" s="36" t="s">
        <v>93</v>
      </c>
      <c r="K30" s="36" t="s">
        <v>91</v>
      </c>
      <c r="L30" s="36" t="s">
        <v>91</v>
      </c>
      <c r="M30" s="36"/>
      <c r="N30" s="36"/>
      <c r="O30" s="36"/>
      <c r="P30" s="36"/>
      <c r="Q30" s="36" t="s">
        <v>91</v>
      </c>
      <c r="R30" s="36"/>
      <c r="S30" s="36"/>
      <c r="T30" s="36"/>
      <c r="U30" s="36"/>
      <c r="V30" s="36" t="s">
        <v>91</v>
      </c>
      <c r="W30" s="34">
        <f t="shared" si="0"/>
        <v>6</v>
      </c>
      <c r="X30" s="34">
        <f t="shared" si="1"/>
        <v>3</v>
      </c>
      <c r="Y30" s="34">
        <f t="shared" si="2"/>
        <v>0</v>
      </c>
      <c r="Z30" s="34">
        <f t="shared" si="3"/>
        <v>0</v>
      </c>
      <c r="AA30" s="34">
        <f t="shared" si="4"/>
        <v>0</v>
      </c>
      <c r="AB30" s="34">
        <f t="shared" si="5"/>
        <v>0</v>
      </c>
      <c r="AC30" s="34">
        <f t="shared" si="6"/>
        <v>0</v>
      </c>
      <c r="AD30" s="34">
        <f t="shared" si="7"/>
        <v>9</v>
      </c>
    </row>
    <row r="31" spans="1:30" ht="15.75" x14ac:dyDescent="0.35">
      <c r="A31" s="35">
        <v>25</v>
      </c>
      <c r="B31" s="54" t="s">
        <v>120</v>
      </c>
      <c r="C31" s="55" t="s">
        <v>55</v>
      </c>
      <c r="D31" s="36" t="s">
        <v>92</v>
      </c>
      <c r="E31" s="36" t="s">
        <v>91</v>
      </c>
      <c r="F31" s="36"/>
      <c r="G31" s="36" t="s">
        <v>91</v>
      </c>
      <c r="H31" s="36" t="s">
        <v>92</v>
      </c>
      <c r="I31" s="36"/>
      <c r="J31" s="36"/>
      <c r="K31" s="36"/>
      <c r="L31" s="36"/>
      <c r="M31" s="36"/>
      <c r="N31" s="36"/>
      <c r="O31" s="36" t="s">
        <v>94</v>
      </c>
      <c r="P31" s="36" t="s">
        <v>91</v>
      </c>
      <c r="Q31" s="36"/>
      <c r="R31" s="36" t="s">
        <v>45</v>
      </c>
      <c r="S31" s="36" t="s">
        <v>95</v>
      </c>
      <c r="T31" s="36"/>
      <c r="U31" s="36" t="s">
        <v>95</v>
      </c>
      <c r="V31" s="36"/>
      <c r="W31" s="34">
        <f t="shared" si="0"/>
        <v>3</v>
      </c>
      <c r="X31" s="34">
        <f t="shared" si="1"/>
        <v>2</v>
      </c>
      <c r="Y31" s="34">
        <f t="shared" si="2"/>
        <v>3</v>
      </c>
      <c r="Z31" s="34">
        <f t="shared" si="3"/>
        <v>0</v>
      </c>
      <c r="AA31" s="34">
        <f t="shared" si="4"/>
        <v>0</v>
      </c>
      <c r="AB31" s="34">
        <f t="shared" si="5"/>
        <v>1</v>
      </c>
      <c r="AC31" s="34">
        <f t="shared" si="6"/>
        <v>0</v>
      </c>
      <c r="AD31" s="34">
        <f t="shared" si="7"/>
        <v>9</v>
      </c>
    </row>
    <row r="32" spans="1:30" ht="13.5" customHeight="1" x14ac:dyDescent="0.35">
      <c r="A32" s="35">
        <v>26</v>
      </c>
      <c r="B32" s="54" t="s">
        <v>121</v>
      </c>
      <c r="C32" s="55" t="s">
        <v>55</v>
      </c>
      <c r="D32" s="36" t="s">
        <v>93</v>
      </c>
      <c r="E32" s="36" t="s">
        <v>91</v>
      </c>
      <c r="F32" s="36" t="s">
        <v>93</v>
      </c>
      <c r="G32" s="36" t="s">
        <v>91</v>
      </c>
      <c r="H32" s="36"/>
      <c r="I32" s="36" t="s">
        <v>95</v>
      </c>
      <c r="J32" s="36" t="s">
        <v>94</v>
      </c>
      <c r="K32" s="36" t="s">
        <v>91</v>
      </c>
      <c r="L32" s="36"/>
      <c r="M32" s="36"/>
      <c r="N32" s="36"/>
      <c r="O32" s="36"/>
      <c r="P32" s="36"/>
      <c r="Q32" s="36" t="s">
        <v>91</v>
      </c>
      <c r="R32" s="36"/>
      <c r="S32" s="36"/>
      <c r="T32" s="36"/>
      <c r="U32" s="36"/>
      <c r="V32" s="36" t="s">
        <v>93</v>
      </c>
      <c r="W32" s="34">
        <f t="shared" si="0"/>
        <v>4</v>
      </c>
      <c r="X32" s="34">
        <f t="shared" si="1"/>
        <v>4</v>
      </c>
      <c r="Y32" s="34">
        <f t="shared" si="2"/>
        <v>1</v>
      </c>
      <c r="Z32" s="34">
        <f t="shared" si="3"/>
        <v>0</v>
      </c>
      <c r="AA32" s="34">
        <f t="shared" si="4"/>
        <v>0</v>
      </c>
      <c r="AB32" s="34">
        <f t="shared" si="5"/>
        <v>0</v>
      </c>
      <c r="AC32" s="34">
        <f t="shared" si="6"/>
        <v>0</v>
      </c>
      <c r="AD32" s="34">
        <f t="shared" si="7"/>
        <v>9</v>
      </c>
    </row>
    <row r="33" spans="1:30" ht="13.5" customHeight="1" x14ac:dyDescent="0.35">
      <c r="A33" s="35">
        <v>27</v>
      </c>
      <c r="B33" s="54" t="s">
        <v>122</v>
      </c>
      <c r="C33" s="55" t="s">
        <v>55</v>
      </c>
      <c r="D33" s="36" t="s">
        <v>92</v>
      </c>
      <c r="E33" s="36" t="s">
        <v>91</v>
      </c>
      <c r="F33" s="36"/>
      <c r="G33" s="36" t="s">
        <v>91</v>
      </c>
      <c r="H33" s="36" t="s">
        <v>92</v>
      </c>
      <c r="I33" s="36" t="s">
        <v>93</v>
      </c>
      <c r="J33" s="36" t="s">
        <v>92</v>
      </c>
      <c r="K33" s="36" t="s">
        <v>93</v>
      </c>
      <c r="L33" s="36"/>
      <c r="M33" s="36"/>
      <c r="N33" s="36"/>
      <c r="O33" s="36"/>
      <c r="P33" s="36"/>
      <c r="Q33" s="36" t="s">
        <v>91</v>
      </c>
      <c r="R33" s="36"/>
      <c r="S33" s="36"/>
      <c r="T33" s="36"/>
      <c r="U33" s="36"/>
      <c r="V33" s="36" t="s">
        <v>91</v>
      </c>
      <c r="W33" s="34">
        <f t="shared" si="0"/>
        <v>4</v>
      </c>
      <c r="X33" s="34">
        <f t="shared" si="1"/>
        <v>2</v>
      </c>
      <c r="Y33" s="34">
        <f t="shared" si="2"/>
        <v>3</v>
      </c>
      <c r="Z33" s="34">
        <f t="shared" si="3"/>
        <v>0</v>
      </c>
      <c r="AA33" s="34">
        <f t="shared" si="4"/>
        <v>0</v>
      </c>
      <c r="AB33" s="34">
        <f t="shared" si="5"/>
        <v>0</v>
      </c>
      <c r="AC33" s="34">
        <f t="shared" si="6"/>
        <v>0</v>
      </c>
      <c r="AD33" s="34">
        <f t="shared" si="7"/>
        <v>9</v>
      </c>
    </row>
    <row r="34" spans="1:30" ht="14.25" customHeight="1" x14ac:dyDescent="0.35">
      <c r="A34" s="35">
        <v>28</v>
      </c>
      <c r="B34" s="50" t="s">
        <v>123</v>
      </c>
      <c r="C34" s="55" t="s">
        <v>66</v>
      </c>
      <c r="D34" s="36" t="s">
        <v>94</v>
      </c>
      <c r="E34" s="36" t="s">
        <v>91</v>
      </c>
      <c r="F34" s="36" t="s">
        <v>93</v>
      </c>
      <c r="G34" s="36" t="s">
        <v>91</v>
      </c>
      <c r="H34" s="36"/>
      <c r="I34" s="36"/>
      <c r="J34" s="36" t="s">
        <v>93</v>
      </c>
      <c r="K34" s="36" t="s">
        <v>95</v>
      </c>
      <c r="L34" s="36"/>
      <c r="M34" s="36"/>
      <c r="N34" s="36"/>
      <c r="O34" s="36"/>
      <c r="P34" s="36"/>
      <c r="Q34" s="36" t="s">
        <v>91</v>
      </c>
      <c r="R34" s="36"/>
      <c r="S34" s="36"/>
      <c r="T34" s="36" t="s">
        <v>91</v>
      </c>
      <c r="U34" s="36"/>
      <c r="V34" s="36" t="s">
        <v>91</v>
      </c>
      <c r="W34" s="34">
        <f t="shared" si="0"/>
        <v>5</v>
      </c>
      <c r="X34" s="34">
        <f t="shared" si="1"/>
        <v>3</v>
      </c>
      <c r="Y34" s="34">
        <f t="shared" si="2"/>
        <v>1</v>
      </c>
      <c r="Z34" s="34">
        <f t="shared" si="3"/>
        <v>0</v>
      </c>
      <c r="AA34" s="34">
        <f t="shared" si="4"/>
        <v>0</v>
      </c>
      <c r="AB34" s="34">
        <f t="shared" si="5"/>
        <v>0</v>
      </c>
      <c r="AC34" s="34">
        <f t="shared" si="6"/>
        <v>0</v>
      </c>
      <c r="AD34" s="34">
        <f t="shared" si="7"/>
        <v>9</v>
      </c>
    </row>
    <row r="35" spans="1:30" ht="13.5" customHeight="1" x14ac:dyDescent="0.35">
      <c r="A35" s="35">
        <v>29</v>
      </c>
      <c r="B35" s="54" t="s">
        <v>124</v>
      </c>
      <c r="C35" s="55" t="s">
        <v>66</v>
      </c>
      <c r="D35" s="36" t="s">
        <v>94</v>
      </c>
      <c r="E35" s="36" t="s">
        <v>91</v>
      </c>
      <c r="F35" s="36" t="s">
        <v>93</v>
      </c>
      <c r="G35" s="36" t="s">
        <v>91</v>
      </c>
      <c r="H35" s="36"/>
      <c r="I35" s="36"/>
      <c r="J35" s="36" t="s">
        <v>93</v>
      </c>
      <c r="K35" s="36" t="s">
        <v>91</v>
      </c>
      <c r="L35" s="36" t="s">
        <v>91</v>
      </c>
      <c r="M35" s="36"/>
      <c r="N35" s="36"/>
      <c r="O35" s="36"/>
      <c r="P35" s="36"/>
      <c r="Q35" s="36" t="s">
        <v>91</v>
      </c>
      <c r="R35" s="36"/>
      <c r="S35" s="36"/>
      <c r="T35" s="36"/>
      <c r="U35" s="36"/>
      <c r="V35" s="36" t="s">
        <v>91</v>
      </c>
      <c r="W35" s="34">
        <f t="shared" si="0"/>
        <v>6</v>
      </c>
      <c r="X35" s="34">
        <f t="shared" si="1"/>
        <v>2</v>
      </c>
      <c r="Y35" s="34">
        <f t="shared" si="2"/>
        <v>1</v>
      </c>
      <c r="Z35" s="34">
        <f t="shared" si="3"/>
        <v>0</v>
      </c>
      <c r="AA35" s="34">
        <f t="shared" si="4"/>
        <v>0</v>
      </c>
      <c r="AB35" s="34">
        <f t="shared" si="5"/>
        <v>0</v>
      </c>
      <c r="AC35" s="34">
        <f t="shared" si="6"/>
        <v>0</v>
      </c>
      <c r="AD35" s="34">
        <f t="shared" si="7"/>
        <v>9</v>
      </c>
    </row>
    <row r="36" spans="1:30" ht="13.5" customHeight="1" x14ac:dyDescent="0.35">
      <c r="A36" s="35">
        <v>30</v>
      </c>
      <c r="B36" s="54" t="s">
        <v>125</v>
      </c>
      <c r="C36" s="55" t="s">
        <v>66</v>
      </c>
      <c r="D36" s="36" t="s">
        <v>93</v>
      </c>
      <c r="E36" s="36" t="s">
        <v>91</v>
      </c>
      <c r="F36" s="36"/>
      <c r="G36" s="36" t="s">
        <v>91</v>
      </c>
      <c r="H36" s="36" t="s">
        <v>95</v>
      </c>
      <c r="I36" s="36"/>
      <c r="J36" s="36"/>
      <c r="K36" s="36"/>
      <c r="L36" s="36"/>
      <c r="M36" s="36"/>
      <c r="N36" s="36"/>
      <c r="O36" s="36" t="s">
        <v>95</v>
      </c>
      <c r="P36" s="36" t="s">
        <v>91</v>
      </c>
      <c r="Q36" s="36" t="s">
        <v>91</v>
      </c>
      <c r="R36" s="36"/>
      <c r="S36" s="36" t="s">
        <v>91</v>
      </c>
      <c r="T36" s="36"/>
      <c r="U36" s="36" t="s">
        <v>91</v>
      </c>
      <c r="V36" s="36"/>
      <c r="W36" s="34">
        <f t="shared" si="0"/>
        <v>6</v>
      </c>
      <c r="X36" s="34">
        <f t="shared" si="1"/>
        <v>3</v>
      </c>
      <c r="Y36" s="34">
        <f t="shared" si="2"/>
        <v>0</v>
      </c>
      <c r="Z36" s="34">
        <f t="shared" si="3"/>
        <v>0</v>
      </c>
      <c r="AA36" s="34">
        <f t="shared" si="4"/>
        <v>0</v>
      </c>
      <c r="AB36" s="34">
        <f t="shared" si="5"/>
        <v>0</v>
      </c>
      <c r="AC36" s="34">
        <f t="shared" si="6"/>
        <v>0</v>
      </c>
      <c r="AD36" s="34">
        <f t="shared" si="7"/>
        <v>9</v>
      </c>
    </row>
    <row r="37" spans="1:30" ht="13.5" customHeight="1" x14ac:dyDescent="0.35">
      <c r="A37" s="35">
        <v>31</v>
      </c>
      <c r="B37" s="54" t="s">
        <v>126</v>
      </c>
      <c r="C37" s="55" t="s">
        <v>66</v>
      </c>
      <c r="D37" s="36" t="s">
        <v>93</v>
      </c>
      <c r="E37" s="36" t="s">
        <v>91</v>
      </c>
      <c r="F37" s="36" t="s">
        <v>93</v>
      </c>
      <c r="G37" s="36" t="s">
        <v>91</v>
      </c>
      <c r="H37" s="36"/>
      <c r="I37" s="36" t="s">
        <v>91</v>
      </c>
      <c r="J37" s="36" t="s">
        <v>94</v>
      </c>
      <c r="K37" s="36" t="s">
        <v>91</v>
      </c>
      <c r="L37" s="36"/>
      <c r="M37" s="36"/>
      <c r="N37" s="36"/>
      <c r="O37" s="36"/>
      <c r="P37" s="36"/>
      <c r="Q37" s="36" t="s">
        <v>91</v>
      </c>
      <c r="R37" s="36"/>
      <c r="S37" s="36"/>
      <c r="T37" s="36"/>
      <c r="U37" s="36"/>
      <c r="V37" s="36" t="s">
        <v>91</v>
      </c>
      <c r="W37" s="34">
        <f t="shared" si="0"/>
        <v>6</v>
      </c>
      <c r="X37" s="34">
        <f t="shared" si="1"/>
        <v>2</v>
      </c>
      <c r="Y37" s="34">
        <f t="shared" si="2"/>
        <v>1</v>
      </c>
      <c r="Z37" s="34">
        <f t="shared" si="3"/>
        <v>0</v>
      </c>
      <c r="AA37" s="34">
        <f t="shared" si="4"/>
        <v>0</v>
      </c>
      <c r="AB37" s="34">
        <f t="shared" si="5"/>
        <v>0</v>
      </c>
      <c r="AC37" s="34">
        <f t="shared" si="6"/>
        <v>0</v>
      </c>
      <c r="AD37" s="34">
        <f t="shared" si="7"/>
        <v>9</v>
      </c>
    </row>
    <row r="38" spans="1:30" ht="15.75" x14ac:dyDescent="0.35">
      <c r="A38" s="35">
        <v>32</v>
      </c>
      <c r="B38" s="54" t="s">
        <v>127</v>
      </c>
      <c r="C38" s="55" t="s">
        <v>128</v>
      </c>
      <c r="D38" s="36" t="s">
        <v>93</v>
      </c>
      <c r="E38" s="36" t="s">
        <v>91</v>
      </c>
      <c r="F38" s="36"/>
      <c r="G38" s="36" t="s">
        <v>91</v>
      </c>
      <c r="H38" s="36" t="s">
        <v>93</v>
      </c>
      <c r="I38" s="36"/>
      <c r="J38" s="36"/>
      <c r="K38" s="36"/>
      <c r="L38" s="36"/>
      <c r="M38" s="36"/>
      <c r="N38" s="36"/>
      <c r="O38" s="36" t="s">
        <v>91</v>
      </c>
      <c r="P38" s="36"/>
      <c r="Q38" s="36" t="s">
        <v>91</v>
      </c>
      <c r="R38" s="36" t="s">
        <v>97</v>
      </c>
      <c r="S38" s="36" t="s">
        <v>91</v>
      </c>
      <c r="T38" s="36"/>
      <c r="U38" s="36" t="s">
        <v>91</v>
      </c>
      <c r="V38" s="36"/>
      <c r="W38" s="34">
        <f t="shared" si="0"/>
        <v>6</v>
      </c>
      <c r="X38" s="34">
        <f t="shared" si="1"/>
        <v>2</v>
      </c>
      <c r="Y38" s="34">
        <f t="shared" si="2"/>
        <v>0</v>
      </c>
      <c r="Z38" s="34">
        <f t="shared" si="3"/>
        <v>0</v>
      </c>
      <c r="AA38" s="34">
        <f t="shared" si="4"/>
        <v>1</v>
      </c>
      <c r="AB38" s="34">
        <f t="shared" si="5"/>
        <v>0</v>
      </c>
      <c r="AC38" s="34">
        <f t="shared" si="6"/>
        <v>0</v>
      </c>
      <c r="AD38" s="34">
        <f t="shared" si="7"/>
        <v>9</v>
      </c>
    </row>
    <row r="39" spans="1:30" ht="13.5" customHeight="1" x14ac:dyDescent="0.35">
      <c r="A39" s="35">
        <v>33</v>
      </c>
      <c r="B39" s="54" t="s">
        <v>129</v>
      </c>
      <c r="C39" s="55" t="s">
        <v>66</v>
      </c>
      <c r="D39" s="36" t="s">
        <v>93</v>
      </c>
      <c r="E39" s="36" t="s">
        <v>91</v>
      </c>
      <c r="F39" s="36" t="s">
        <v>94</v>
      </c>
      <c r="G39" s="36" t="s">
        <v>91</v>
      </c>
      <c r="H39" s="36" t="s">
        <v>95</v>
      </c>
      <c r="I39" s="36"/>
      <c r="J39" s="36" t="s">
        <v>92</v>
      </c>
      <c r="K39" s="36" t="s">
        <v>91</v>
      </c>
      <c r="L39" s="36"/>
      <c r="M39" s="36"/>
      <c r="N39" s="36"/>
      <c r="O39" s="36"/>
      <c r="P39" s="36"/>
      <c r="Q39" s="36"/>
      <c r="R39" s="36"/>
      <c r="S39" s="36"/>
      <c r="T39" s="36" t="s">
        <v>91</v>
      </c>
      <c r="U39" s="36"/>
      <c r="V39" s="36" t="s">
        <v>95</v>
      </c>
      <c r="W39" s="34">
        <f t="shared" si="0"/>
        <v>4</v>
      </c>
      <c r="X39" s="34">
        <f t="shared" si="1"/>
        <v>3</v>
      </c>
      <c r="Y39" s="34">
        <f t="shared" si="2"/>
        <v>2</v>
      </c>
      <c r="Z39" s="34">
        <f t="shared" si="3"/>
        <v>0</v>
      </c>
      <c r="AA39" s="34">
        <f t="shared" si="4"/>
        <v>0</v>
      </c>
      <c r="AB39" s="34">
        <f t="shared" si="5"/>
        <v>0</v>
      </c>
      <c r="AC39" s="34">
        <f t="shared" si="6"/>
        <v>0</v>
      </c>
      <c r="AD39" s="34">
        <f t="shared" si="7"/>
        <v>9</v>
      </c>
    </row>
    <row r="40" spans="1:30" ht="13.5" customHeight="1" x14ac:dyDescent="0.35">
      <c r="A40" s="35">
        <v>34</v>
      </c>
      <c r="B40" s="50" t="s">
        <v>130</v>
      </c>
      <c r="C40" s="55" t="s">
        <v>66</v>
      </c>
      <c r="D40" s="36" t="s">
        <v>93</v>
      </c>
      <c r="E40" s="36" t="s">
        <v>91</v>
      </c>
      <c r="F40" s="36"/>
      <c r="G40" s="36" t="s">
        <v>91</v>
      </c>
      <c r="H40" s="36" t="s">
        <v>93</v>
      </c>
      <c r="I40" s="36"/>
      <c r="J40" s="36"/>
      <c r="K40" s="36"/>
      <c r="L40" s="36"/>
      <c r="M40" s="36"/>
      <c r="N40" s="36"/>
      <c r="O40" s="36" t="s">
        <v>91</v>
      </c>
      <c r="P40" s="36"/>
      <c r="Q40" s="36" t="s">
        <v>91</v>
      </c>
      <c r="R40" s="36" t="s">
        <v>97</v>
      </c>
      <c r="S40" s="36" t="s">
        <v>91</v>
      </c>
      <c r="T40" s="36"/>
      <c r="U40" s="36" t="s">
        <v>91</v>
      </c>
      <c r="V40" s="36"/>
      <c r="W40" s="34">
        <f t="shared" si="0"/>
        <v>6</v>
      </c>
      <c r="X40" s="34">
        <f t="shared" si="1"/>
        <v>2</v>
      </c>
      <c r="Y40" s="34">
        <f t="shared" si="2"/>
        <v>0</v>
      </c>
      <c r="Z40" s="34">
        <f t="shared" si="3"/>
        <v>0</v>
      </c>
      <c r="AA40" s="34">
        <f t="shared" si="4"/>
        <v>1</v>
      </c>
      <c r="AB40" s="34">
        <f t="shared" si="5"/>
        <v>0</v>
      </c>
      <c r="AC40" s="34">
        <f t="shared" si="6"/>
        <v>0</v>
      </c>
      <c r="AD40" s="34">
        <f t="shared" si="7"/>
        <v>9</v>
      </c>
    </row>
    <row r="41" spans="1:30" ht="13.5" customHeight="1" x14ac:dyDescent="0.35">
      <c r="A41" s="35">
        <v>35</v>
      </c>
      <c r="B41" s="54" t="s">
        <v>131</v>
      </c>
      <c r="C41" s="55" t="s">
        <v>55</v>
      </c>
      <c r="D41" s="36" t="s">
        <v>96</v>
      </c>
      <c r="E41" s="36" t="s">
        <v>91</v>
      </c>
      <c r="F41" s="36"/>
      <c r="G41" s="36" t="s">
        <v>95</v>
      </c>
      <c r="H41" s="36" t="s">
        <v>92</v>
      </c>
      <c r="I41" s="36"/>
      <c r="J41" s="36" t="s">
        <v>92</v>
      </c>
      <c r="K41" s="36" t="s">
        <v>95</v>
      </c>
      <c r="L41" s="36"/>
      <c r="M41" s="36"/>
      <c r="N41" s="36"/>
      <c r="O41" s="36"/>
      <c r="P41" s="36"/>
      <c r="Q41" s="36" t="s">
        <v>91</v>
      </c>
      <c r="R41" s="36"/>
      <c r="S41" s="36"/>
      <c r="T41" s="36"/>
      <c r="U41" s="36"/>
      <c r="V41" s="36" t="s">
        <v>91</v>
      </c>
      <c r="W41" s="34">
        <f t="shared" si="0"/>
        <v>3</v>
      </c>
      <c r="X41" s="34">
        <f t="shared" si="1"/>
        <v>2</v>
      </c>
      <c r="Y41" s="34">
        <f t="shared" si="2"/>
        <v>3</v>
      </c>
      <c r="Z41" s="34">
        <f t="shared" si="3"/>
        <v>0</v>
      </c>
      <c r="AA41" s="34">
        <f t="shared" si="4"/>
        <v>0</v>
      </c>
      <c r="AB41" s="34">
        <f t="shared" si="5"/>
        <v>0</v>
      </c>
      <c r="AC41" s="34">
        <f t="shared" si="6"/>
        <v>0</v>
      </c>
      <c r="AD41" s="34">
        <f t="shared" si="7"/>
        <v>8</v>
      </c>
    </row>
    <row r="42" spans="1:30" ht="13.5" customHeight="1" x14ac:dyDescent="0.35">
      <c r="A42" s="35">
        <v>36</v>
      </c>
      <c r="B42" s="54" t="s">
        <v>141</v>
      </c>
      <c r="C42" s="55" t="s">
        <v>55</v>
      </c>
      <c r="D42" s="36" t="s">
        <v>93</v>
      </c>
      <c r="E42" s="36" t="s">
        <v>91</v>
      </c>
      <c r="F42" s="36"/>
      <c r="G42" s="36" t="s">
        <v>91</v>
      </c>
      <c r="H42" s="36" t="s">
        <v>93</v>
      </c>
      <c r="I42" s="36" t="s">
        <v>95</v>
      </c>
      <c r="J42" s="36" t="s">
        <v>96</v>
      </c>
      <c r="K42" s="36" t="s">
        <v>95</v>
      </c>
      <c r="L42" s="36"/>
      <c r="M42" s="36"/>
      <c r="N42" s="36"/>
      <c r="O42" s="36"/>
      <c r="P42" s="36"/>
      <c r="Q42" s="36" t="s">
        <v>91</v>
      </c>
      <c r="R42" s="36"/>
      <c r="S42" s="36"/>
      <c r="T42" s="36"/>
      <c r="U42" s="36"/>
      <c r="V42" s="36" t="s">
        <v>91</v>
      </c>
      <c r="W42" s="34">
        <f t="shared" si="0"/>
        <v>4</v>
      </c>
      <c r="X42" s="34">
        <f t="shared" si="1"/>
        <v>4</v>
      </c>
      <c r="Y42" s="34">
        <f t="shared" si="2"/>
        <v>1</v>
      </c>
      <c r="Z42" s="34">
        <f t="shared" si="3"/>
        <v>0</v>
      </c>
      <c r="AA42" s="34">
        <f t="shared" si="4"/>
        <v>0</v>
      </c>
      <c r="AB42" s="34">
        <f t="shared" si="5"/>
        <v>0</v>
      </c>
      <c r="AC42" s="34">
        <f t="shared" si="6"/>
        <v>0</v>
      </c>
      <c r="AD42" s="34">
        <f t="shared" si="7"/>
        <v>9</v>
      </c>
    </row>
    <row r="43" spans="1:30" ht="15.75" x14ac:dyDescent="0.35">
      <c r="A43" s="35">
        <v>37</v>
      </c>
      <c r="B43" s="54" t="s">
        <v>132</v>
      </c>
      <c r="C43" s="55" t="s">
        <v>66</v>
      </c>
      <c r="D43" s="36" t="s">
        <v>92</v>
      </c>
      <c r="E43" s="36" t="s">
        <v>91</v>
      </c>
      <c r="F43" s="36"/>
      <c r="G43" s="36" t="s">
        <v>95</v>
      </c>
      <c r="H43" s="36" t="s">
        <v>94</v>
      </c>
      <c r="I43" s="36"/>
      <c r="J43" s="36"/>
      <c r="K43" s="36"/>
      <c r="L43" s="36"/>
      <c r="M43" s="36"/>
      <c r="N43" s="36"/>
      <c r="O43" s="36" t="s">
        <v>92</v>
      </c>
      <c r="P43" s="36" t="s">
        <v>91</v>
      </c>
      <c r="Q43" s="36" t="s">
        <v>91</v>
      </c>
      <c r="R43" s="36"/>
      <c r="S43" s="36" t="s">
        <v>95</v>
      </c>
      <c r="T43" s="36"/>
      <c r="U43" s="36" t="s">
        <v>93</v>
      </c>
      <c r="V43" s="36"/>
      <c r="W43" s="34">
        <f t="shared" si="0"/>
        <v>3</v>
      </c>
      <c r="X43" s="34">
        <f t="shared" si="1"/>
        <v>3</v>
      </c>
      <c r="Y43" s="34">
        <f t="shared" si="2"/>
        <v>3</v>
      </c>
      <c r="Z43" s="34">
        <f t="shared" si="3"/>
        <v>0</v>
      </c>
      <c r="AA43" s="34">
        <f t="shared" si="4"/>
        <v>0</v>
      </c>
      <c r="AB43" s="34">
        <f t="shared" si="5"/>
        <v>0</v>
      </c>
      <c r="AC43" s="34">
        <f t="shared" si="6"/>
        <v>0</v>
      </c>
      <c r="AD43" s="34">
        <f t="shared" si="7"/>
        <v>9</v>
      </c>
    </row>
    <row r="44" spans="1:30" ht="13.5" customHeight="1" x14ac:dyDescent="0.35">
      <c r="A44" s="83"/>
      <c r="B44" s="84"/>
      <c r="C44" s="60" t="s">
        <v>68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2"/>
      <c r="W44" s="57" t="s">
        <v>69</v>
      </c>
      <c r="X44" s="58"/>
      <c r="Y44" s="58"/>
      <c r="Z44" s="58"/>
      <c r="AA44" s="58"/>
      <c r="AB44" s="58"/>
      <c r="AC44" s="58"/>
      <c r="AD44" s="59"/>
    </row>
    <row r="45" spans="1:30" ht="13.5" customHeight="1" x14ac:dyDescent="0.3">
      <c r="A45" s="85"/>
      <c r="B45" s="86"/>
      <c r="C45" s="37" t="s">
        <v>6</v>
      </c>
      <c r="D45" s="36">
        <f t="shared" ref="D45:V45" si="8">COUNTIF(D7:D43,"A1")</f>
        <v>0</v>
      </c>
      <c r="E45" s="36">
        <f t="shared" si="8"/>
        <v>35</v>
      </c>
      <c r="F45" s="36">
        <f t="shared" si="8"/>
        <v>0</v>
      </c>
      <c r="G45" s="36">
        <f t="shared" si="8"/>
        <v>32</v>
      </c>
      <c r="H45" s="36">
        <f t="shared" si="8"/>
        <v>0</v>
      </c>
      <c r="I45" s="36">
        <f t="shared" si="8"/>
        <v>3</v>
      </c>
      <c r="J45" s="36">
        <f t="shared" si="8"/>
        <v>0</v>
      </c>
      <c r="K45" s="36">
        <f t="shared" si="8"/>
        <v>12</v>
      </c>
      <c r="L45" s="36">
        <f t="shared" si="8"/>
        <v>6</v>
      </c>
      <c r="M45" s="36">
        <f t="shared" si="8"/>
        <v>0</v>
      </c>
      <c r="N45" s="36">
        <f t="shared" si="8"/>
        <v>2</v>
      </c>
      <c r="O45" s="36">
        <f t="shared" si="8"/>
        <v>2</v>
      </c>
      <c r="P45" s="36">
        <f t="shared" si="8"/>
        <v>5</v>
      </c>
      <c r="Q45" s="36">
        <f t="shared" si="8"/>
        <v>27</v>
      </c>
      <c r="R45" s="36">
        <f t="shared" si="8"/>
        <v>0</v>
      </c>
      <c r="S45" s="36">
        <f t="shared" si="8"/>
        <v>8</v>
      </c>
      <c r="T45" s="36">
        <f t="shared" si="8"/>
        <v>6</v>
      </c>
      <c r="U45" s="36">
        <f t="shared" si="8"/>
        <v>9</v>
      </c>
      <c r="V45" s="36">
        <f t="shared" si="8"/>
        <v>24</v>
      </c>
      <c r="W45" s="34">
        <f t="shared" ref="W45:AC45" si="9">SUM(W7:W43)</f>
        <v>171</v>
      </c>
      <c r="X45" s="34">
        <f t="shared" si="9"/>
        <v>106</v>
      </c>
      <c r="Y45" s="34">
        <f t="shared" si="9"/>
        <v>45</v>
      </c>
      <c r="Z45" s="34">
        <f t="shared" si="9"/>
        <v>0</v>
      </c>
      <c r="AA45" s="34">
        <f t="shared" si="9"/>
        <v>4</v>
      </c>
      <c r="AB45" s="34">
        <f t="shared" si="9"/>
        <v>3</v>
      </c>
      <c r="AC45" s="34">
        <f t="shared" si="9"/>
        <v>0</v>
      </c>
      <c r="AD45" s="34">
        <f>SUM(W45:AC45)</f>
        <v>329</v>
      </c>
    </row>
    <row r="46" spans="1:30" ht="13.5" customHeight="1" x14ac:dyDescent="0.3">
      <c r="A46" s="87"/>
      <c r="B46" s="88"/>
      <c r="C46" s="37" t="s">
        <v>27</v>
      </c>
      <c r="D46" s="36">
        <f t="shared" ref="D46:V46" si="10">COUNTIF(D7:D43,"B?")</f>
        <v>21</v>
      </c>
      <c r="E46" s="36">
        <f t="shared" si="10"/>
        <v>2</v>
      </c>
      <c r="F46" s="36">
        <f t="shared" si="10"/>
        <v>16</v>
      </c>
      <c r="G46" s="36">
        <f t="shared" si="10"/>
        <v>5</v>
      </c>
      <c r="H46" s="36">
        <f t="shared" si="10"/>
        <v>12</v>
      </c>
      <c r="I46" s="36">
        <f t="shared" si="10"/>
        <v>8</v>
      </c>
      <c r="J46" s="36">
        <f t="shared" si="10"/>
        <v>11</v>
      </c>
      <c r="K46" s="36">
        <f t="shared" si="10"/>
        <v>14</v>
      </c>
      <c r="L46" s="36">
        <f t="shared" si="10"/>
        <v>1</v>
      </c>
      <c r="M46" s="36">
        <f t="shared" si="10"/>
        <v>1</v>
      </c>
      <c r="N46" s="36">
        <f t="shared" si="10"/>
        <v>0</v>
      </c>
      <c r="O46" s="36">
        <f t="shared" si="10"/>
        <v>5</v>
      </c>
      <c r="P46" s="36">
        <f t="shared" si="10"/>
        <v>0</v>
      </c>
      <c r="Q46" s="36">
        <f t="shared" si="10"/>
        <v>0</v>
      </c>
      <c r="R46" s="36">
        <f t="shared" si="10"/>
        <v>0</v>
      </c>
      <c r="S46" s="36">
        <f t="shared" si="10"/>
        <v>3</v>
      </c>
      <c r="T46" s="36">
        <f t="shared" si="10"/>
        <v>1</v>
      </c>
      <c r="U46" s="36">
        <f t="shared" si="10"/>
        <v>2</v>
      </c>
      <c r="V46" s="36">
        <f t="shared" si="10"/>
        <v>4</v>
      </c>
      <c r="W46" s="34">
        <f t="shared" ref="W46:W52" si="11">SUM(D46:V46)</f>
        <v>106</v>
      </c>
      <c r="X46" s="67"/>
      <c r="Y46" s="68"/>
      <c r="Z46" s="68"/>
      <c r="AA46" s="68"/>
      <c r="AB46" s="68"/>
      <c r="AC46" s="68"/>
      <c r="AD46" s="69"/>
    </row>
    <row r="47" spans="1:30" ht="13.5" customHeight="1" x14ac:dyDescent="0.3">
      <c r="A47" s="87"/>
      <c r="B47" s="88"/>
      <c r="C47" s="37" t="s">
        <v>7</v>
      </c>
      <c r="D47" s="36">
        <f t="shared" ref="D47:V47" si="12">COUNTIF(D7:D43,"C?")</f>
        <v>16</v>
      </c>
      <c r="E47" s="36">
        <f t="shared" si="12"/>
        <v>0</v>
      </c>
      <c r="F47" s="36">
        <f t="shared" si="12"/>
        <v>2</v>
      </c>
      <c r="G47" s="36">
        <f t="shared" si="12"/>
        <v>0</v>
      </c>
      <c r="H47" s="36">
        <f t="shared" si="12"/>
        <v>6</v>
      </c>
      <c r="I47" s="36">
        <f t="shared" si="12"/>
        <v>0</v>
      </c>
      <c r="J47" s="36">
        <f t="shared" si="12"/>
        <v>15</v>
      </c>
      <c r="K47" s="36">
        <f t="shared" si="12"/>
        <v>0</v>
      </c>
      <c r="L47" s="36">
        <f t="shared" si="12"/>
        <v>0</v>
      </c>
      <c r="M47" s="36">
        <f t="shared" si="12"/>
        <v>4</v>
      </c>
      <c r="N47" s="36">
        <f t="shared" si="12"/>
        <v>0</v>
      </c>
      <c r="O47" s="36">
        <f t="shared" si="12"/>
        <v>2</v>
      </c>
      <c r="P47" s="36">
        <f t="shared" si="12"/>
        <v>0</v>
      </c>
      <c r="Q47" s="36">
        <f t="shared" si="12"/>
        <v>0</v>
      </c>
      <c r="R47" s="36">
        <f t="shared" si="12"/>
        <v>0</v>
      </c>
      <c r="S47" s="36">
        <f t="shared" si="12"/>
        <v>0</v>
      </c>
      <c r="T47" s="36">
        <f t="shared" si="12"/>
        <v>0</v>
      </c>
      <c r="U47" s="36">
        <f t="shared" si="12"/>
        <v>0</v>
      </c>
      <c r="V47" s="36">
        <f t="shared" si="12"/>
        <v>0</v>
      </c>
      <c r="W47" s="34">
        <f t="shared" si="11"/>
        <v>45</v>
      </c>
      <c r="X47" s="70"/>
      <c r="Y47" s="71"/>
      <c r="Z47" s="71"/>
      <c r="AA47" s="71"/>
      <c r="AB47" s="71"/>
      <c r="AC47" s="71"/>
      <c r="AD47" s="72"/>
    </row>
    <row r="48" spans="1:30" ht="13.5" customHeight="1" x14ac:dyDescent="0.3">
      <c r="A48" s="87"/>
      <c r="B48" s="88"/>
      <c r="C48" s="37" t="s">
        <v>28</v>
      </c>
      <c r="D48" s="36">
        <f t="shared" ref="D48:V48" si="13">COUNTIF(D7:D43,"D7")</f>
        <v>0</v>
      </c>
      <c r="E48" s="36">
        <f t="shared" si="13"/>
        <v>0</v>
      </c>
      <c r="F48" s="36">
        <f t="shared" si="13"/>
        <v>0</v>
      </c>
      <c r="G48" s="36">
        <f t="shared" si="13"/>
        <v>0</v>
      </c>
      <c r="H48" s="36">
        <f t="shared" si="13"/>
        <v>0</v>
      </c>
      <c r="I48" s="36">
        <f t="shared" si="13"/>
        <v>0</v>
      </c>
      <c r="J48" s="36">
        <f t="shared" si="13"/>
        <v>0</v>
      </c>
      <c r="K48" s="36">
        <f t="shared" si="13"/>
        <v>0</v>
      </c>
      <c r="L48" s="36">
        <f t="shared" si="13"/>
        <v>0</v>
      </c>
      <c r="M48" s="36">
        <f t="shared" si="13"/>
        <v>0</v>
      </c>
      <c r="N48" s="36">
        <f t="shared" si="13"/>
        <v>0</v>
      </c>
      <c r="O48" s="36">
        <f t="shared" si="13"/>
        <v>0</v>
      </c>
      <c r="P48" s="36">
        <f t="shared" si="13"/>
        <v>0</v>
      </c>
      <c r="Q48" s="36">
        <f t="shared" si="13"/>
        <v>0</v>
      </c>
      <c r="R48" s="36">
        <f t="shared" si="13"/>
        <v>0</v>
      </c>
      <c r="S48" s="36">
        <f t="shared" si="13"/>
        <v>0</v>
      </c>
      <c r="T48" s="36">
        <f t="shared" si="13"/>
        <v>0</v>
      </c>
      <c r="U48" s="36">
        <f t="shared" si="13"/>
        <v>0</v>
      </c>
      <c r="V48" s="36">
        <f t="shared" si="13"/>
        <v>0</v>
      </c>
      <c r="W48" s="34">
        <f t="shared" si="11"/>
        <v>0</v>
      </c>
      <c r="X48" s="70"/>
      <c r="Y48" s="71"/>
      <c r="Z48" s="71"/>
      <c r="AA48" s="71"/>
      <c r="AB48" s="71"/>
      <c r="AC48" s="71"/>
      <c r="AD48" s="72"/>
    </row>
    <row r="49" spans="1:30" ht="13.5" customHeight="1" x14ac:dyDescent="0.3">
      <c r="A49" s="87"/>
      <c r="B49" s="88"/>
      <c r="C49" s="37" t="s">
        <v>29</v>
      </c>
      <c r="D49" s="36">
        <f t="shared" ref="D49:V49" si="14">COUNTIF(D7:D43,"E8")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6">
        <f t="shared" si="14"/>
        <v>0</v>
      </c>
      <c r="I49" s="36">
        <f t="shared" si="14"/>
        <v>0</v>
      </c>
      <c r="J49" s="36">
        <f t="shared" si="14"/>
        <v>0</v>
      </c>
      <c r="K49" s="36">
        <f t="shared" si="14"/>
        <v>0</v>
      </c>
      <c r="L49" s="36">
        <f t="shared" si="14"/>
        <v>0</v>
      </c>
      <c r="M49" s="36">
        <f t="shared" si="14"/>
        <v>0</v>
      </c>
      <c r="N49" s="36">
        <f t="shared" si="14"/>
        <v>0</v>
      </c>
      <c r="O49" s="36">
        <f t="shared" si="14"/>
        <v>0</v>
      </c>
      <c r="P49" s="36">
        <f t="shared" si="14"/>
        <v>0</v>
      </c>
      <c r="Q49" s="36">
        <f t="shared" si="14"/>
        <v>0</v>
      </c>
      <c r="R49" s="36">
        <f t="shared" si="14"/>
        <v>4</v>
      </c>
      <c r="S49" s="36">
        <f t="shared" si="14"/>
        <v>0</v>
      </c>
      <c r="T49" s="36">
        <f t="shared" si="14"/>
        <v>0</v>
      </c>
      <c r="U49" s="36">
        <f t="shared" si="14"/>
        <v>0</v>
      </c>
      <c r="V49" s="36">
        <f t="shared" si="14"/>
        <v>0</v>
      </c>
      <c r="W49" s="34">
        <f t="shared" si="11"/>
        <v>4</v>
      </c>
      <c r="X49" s="70"/>
      <c r="Y49" s="71"/>
      <c r="Z49" s="71"/>
      <c r="AA49" s="71"/>
      <c r="AB49" s="71"/>
      <c r="AC49" s="71"/>
      <c r="AD49" s="72"/>
    </row>
    <row r="50" spans="1:30" ht="13.5" customHeight="1" x14ac:dyDescent="0.3">
      <c r="A50" s="87"/>
      <c r="B50" s="88"/>
      <c r="C50" s="37" t="s">
        <v>45</v>
      </c>
      <c r="D50" s="36">
        <f t="shared" ref="D50:V50" si="15">COUNTIF(D7:D43,"F9")</f>
        <v>0</v>
      </c>
      <c r="E50" s="36">
        <f t="shared" si="15"/>
        <v>0</v>
      </c>
      <c r="F50" s="36">
        <f t="shared" si="15"/>
        <v>0</v>
      </c>
      <c r="G50" s="36">
        <f t="shared" si="15"/>
        <v>0</v>
      </c>
      <c r="H50" s="36">
        <f t="shared" si="15"/>
        <v>0</v>
      </c>
      <c r="I50" s="36">
        <f t="shared" si="15"/>
        <v>0</v>
      </c>
      <c r="J50" s="36">
        <f t="shared" si="15"/>
        <v>0</v>
      </c>
      <c r="K50" s="36">
        <f t="shared" si="15"/>
        <v>0</v>
      </c>
      <c r="L50" s="36">
        <f t="shared" si="15"/>
        <v>0</v>
      </c>
      <c r="M50" s="36">
        <f t="shared" si="15"/>
        <v>0</v>
      </c>
      <c r="N50" s="36">
        <f t="shared" si="15"/>
        <v>0</v>
      </c>
      <c r="O50" s="36">
        <f t="shared" si="15"/>
        <v>0</v>
      </c>
      <c r="P50" s="36">
        <f t="shared" si="15"/>
        <v>0</v>
      </c>
      <c r="Q50" s="36">
        <f t="shared" si="15"/>
        <v>0</v>
      </c>
      <c r="R50" s="36">
        <f t="shared" si="15"/>
        <v>3</v>
      </c>
      <c r="S50" s="36">
        <f t="shared" si="15"/>
        <v>0</v>
      </c>
      <c r="T50" s="36">
        <f t="shared" si="15"/>
        <v>0</v>
      </c>
      <c r="U50" s="36">
        <f t="shared" si="15"/>
        <v>0</v>
      </c>
      <c r="V50" s="36">
        <f t="shared" si="15"/>
        <v>0</v>
      </c>
      <c r="W50" s="34">
        <f t="shared" si="11"/>
        <v>3</v>
      </c>
      <c r="X50" s="70"/>
      <c r="Y50" s="71"/>
      <c r="Z50" s="71"/>
      <c r="AA50" s="71"/>
      <c r="AB50" s="71"/>
      <c r="AC50" s="71"/>
      <c r="AD50" s="72"/>
    </row>
    <row r="51" spans="1:30" ht="13.5" customHeight="1" x14ac:dyDescent="0.3">
      <c r="A51" s="87"/>
      <c r="B51" s="88"/>
      <c r="C51" s="37" t="s">
        <v>53</v>
      </c>
      <c r="D51" s="36">
        <f t="shared" ref="D51:V51" si="16">COUNTIF(D7:D43,"OUT")</f>
        <v>0</v>
      </c>
      <c r="E51" s="36">
        <f t="shared" si="16"/>
        <v>0</v>
      </c>
      <c r="F51" s="36">
        <f t="shared" si="16"/>
        <v>0</v>
      </c>
      <c r="G51" s="36">
        <f t="shared" si="16"/>
        <v>0</v>
      </c>
      <c r="H51" s="36">
        <f t="shared" si="16"/>
        <v>0</v>
      </c>
      <c r="I51" s="36">
        <f t="shared" si="16"/>
        <v>0</v>
      </c>
      <c r="J51" s="36">
        <f t="shared" si="16"/>
        <v>0</v>
      </c>
      <c r="K51" s="36">
        <f t="shared" si="16"/>
        <v>0</v>
      </c>
      <c r="L51" s="36">
        <f t="shared" si="16"/>
        <v>0</v>
      </c>
      <c r="M51" s="36">
        <f t="shared" si="16"/>
        <v>0</v>
      </c>
      <c r="N51" s="36">
        <f t="shared" si="16"/>
        <v>0</v>
      </c>
      <c r="O51" s="36">
        <f t="shared" si="16"/>
        <v>0</v>
      </c>
      <c r="P51" s="36">
        <f t="shared" si="16"/>
        <v>0</v>
      </c>
      <c r="Q51" s="36">
        <f t="shared" si="16"/>
        <v>0</v>
      </c>
      <c r="R51" s="36">
        <f t="shared" si="16"/>
        <v>0</v>
      </c>
      <c r="S51" s="36">
        <f t="shared" si="16"/>
        <v>0</v>
      </c>
      <c r="T51" s="36">
        <f t="shared" si="16"/>
        <v>0</v>
      </c>
      <c r="U51" s="36">
        <f t="shared" si="16"/>
        <v>0</v>
      </c>
      <c r="V51" s="36">
        <f t="shared" si="16"/>
        <v>0</v>
      </c>
      <c r="W51" s="34">
        <f t="shared" si="11"/>
        <v>0</v>
      </c>
      <c r="X51" s="70"/>
      <c r="Y51" s="71"/>
      <c r="Z51" s="71"/>
      <c r="AA51" s="71"/>
      <c r="AB51" s="71"/>
      <c r="AC51" s="71"/>
      <c r="AD51" s="72"/>
    </row>
    <row r="52" spans="1:30" ht="13.5" customHeight="1" x14ac:dyDescent="0.3">
      <c r="A52" s="89"/>
      <c r="B52" s="90"/>
      <c r="C52" s="37" t="s">
        <v>98</v>
      </c>
      <c r="D52" s="36">
        <f t="shared" ref="D52:V52" si="17">COUNTIF(D8:D44,"HD")</f>
        <v>0</v>
      </c>
      <c r="E52" s="36">
        <f t="shared" si="17"/>
        <v>0</v>
      </c>
      <c r="F52" s="36">
        <f t="shared" si="17"/>
        <v>0</v>
      </c>
      <c r="G52" s="36">
        <f t="shared" si="17"/>
        <v>0</v>
      </c>
      <c r="H52" s="36">
        <f t="shared" si="17"/>
        <v>0</v>
      </c>
      <c r="I52" s="36">
        <f t="shared" si="17"/>
        <v>0</v>
      </c>
      <c r="J52" s="36">
        <f t="shared" si="17"/>
        <v>0</v>
      </c>
      <c r="K52" s="36">
        <f t="shared" si="17"/>
        <v>0</v>
      </c>
      <c r="L52" s="36">
        <f t="shared" si="17"/>
        <v>0</v>
      </c>
      <c r="M52" s="36">
        <f t="shared" si="17"/>
        <v>0</v>
      </c>
      <c r="N52" s="36">
        <f t="shared" si="17"/>
        <v>0</v>
      </c>
      <c r="O52" s="36">
        <f t="shared" si="17"/>
        <v>0</v>
      </c>
      <c r="P52" s="36">
        <f t="shared" si="17"/>
        <v>0</v>
      </c>
      <c r="Q52" s="36">
        <f t="shared" si="17"/>
        <v>0</v>
      </c>
      <c r="R52" s="36">
        <f t="shared" si="17"/>
        <v>0</v>
      </c>
      <c r="S52" s="36">
        <f t="shared" si="17"/>
        <v>0</v>
      </c>
      <c r="T52" s="36">
        <f t="shared" si="17"/>
        <v>0</v>
      </c>
      <c r="U52" s="36">
        <f t="shared" si="17"/>
        <v>0</v>
      </c>
      <c r="V52" s="36">
        <f t="shared" si="17"/>
        <v>0</v>
      </c>
      <c r="W52" s="34">
        <f t="shared" si="11"/>
        <v>0</v>
      </c>
      <c r="X52" s="70"/>
      <c r="Y52" s="71"/>
      <c r="Z52" s="71"/>
      <c r="AA52" s="71"/>
      <c r="AB52" s="71"/>
      <c r="AC52" s="71"/>
      <c r="AD52" s="72"/>
    </row>
    <row r="53" spans="1:30" ht="13.5" customHeight="1" x14ac:dyDescent="0.3">
      <c r="A53" s="76" t="s">
        <v>70</v>
      </c>
      <c r="B53" s="77"/>
      <c r="C53" s="78"/>
      <c r="D53" s="36">
        <f>SUM(D45:D52)</f>
        <v>37</v>
      </c>
      <c r="E53" s="36">
        <f t="shared" ref="E53:V53" si="18">SUM(E45:E52)</f>
        <v>37</v>
      </c>
      <c r="F53" s="36">
        <f t="shared" si="18"/>
        <v>18</v>
      </c>
      <c r="G53" s="36">
        <f t="shared" si="18"/>
        <v>37</v>
      </c>
      <c r="H53" s="36">
        <f t="shared" si="18"/>
        <v>18</v>
      </c>
      <c r="I53" s="36">
        <f t="shared" si="18"/>
        <v>11</v>
      </c>
      <c r="J53" s="36">
        <f t="shared" si="18"/>
        <v>26</v>
      </c>
      <c r="K53" s="36">
        <f t="shared" si="18"/>
        <v>26</v>
      </c>
      <c r="L53" s="36">
        <f t="shared" si="18"/>
        <v>7</v>
      </c>
      <c r="M53" s="36">
        <f t="shared" si="18"/>
        <v>5</v>
      </c>
      <c r="N53" s="36">
        <f t="shared" si="18"/>
        <v>2</v>
      </c>
      <c r="O53" s="36">
        <f t="shared" si="18"/>
        <v>9</v>
      </c>
      <c r="P53" s="36">
        <f t="shared" si="18"/>
        <v>5</v>
      </c>
      <c r="Q53" s="36">
        <f t="shared" si="18"/>
        <v>27</v>
      </c>
      <c r="R53" s="36">
        <f t="shared" si="18"/>
        <v>7</v>
      </c>
      <c r="S53" s="36">
        <f t="shared" si="18"/>
        <v>11</v>
      </c>
      <c r="T53" s="36">
        <f t="shared" si="18"/>
        <v>7</v>
      </c>
      <c r="U53" s="36">
        <f t="shared" si="18"/>
        <v>11</v>
      </c>
      <c r="V53" s="36">
        <f t="shared" si="18"/>
        <v>28</v>
      </c>
      <c r="W53" s="34">
        <f>SUM(W45:W51)</f>
        <v>329</v>
      </c>
      <c r="X53" s="73"/>
      <c r="Y53" s="74"/>
      <c r="Z53" s="74"/>
      <c r="AA53" s="74"/>
      <c r="AB53" s="74"/>
      <c r="AC53" s="74"/>
      <c r="AD53" s="75"/>
    </row>
    <row r="54" spans="1:30" ht="13.5" customHeight="1" x14ac:dyDescent="0.3">
      <c r="A54" s="51"/>
      <c r="B54" s="51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49"/>
      <c r="X54" s="49"/>
      <c r="Y54" s="49"/>
      <c r="Z54" s="49"/>
      <c r="AA54" s="49"/>
      <c r="AB54" s="49"/>
      <c r="AC54" s="49"/>
      <c r="AD54" s="49"/>
    </row>
    <row r="55" spans="1:30" ht="15.75" x14ac:dyDescent="0.35">
      <c r="A55" s="38"/>
      <c r="B55" s="39" t="s">
        <v>84</v>
      </c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0"/>
      <c r="X55" s="40"/>
      <c r="Y55" s="40"/>
      <c r="Z55" s="40"/>
      <c r="AA55" s="40"/>
      <c r="AB55" s="40"/>
      <c r="AC55" s="40"/>
      <c r="AD55" s="42"/>
    </row>
    <row r="56" spans="1:30" ht="13.5" customHeight="1" x14ac:dyDescent="0.35">
      <c r="A56" s="43"/>
      <c r="B56" s="44" t="s">
        <v>78</v>
      </c>
      <c r="C56" s="43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2"/>
      <c r="Y56" s="42"/>
      <c r="Z56" s="42"/>
      <c r="AA56" s="42"/>
      <c r="AB56" s="42"/>
      <c r="AC56" s="42"/>
      <c r="AD56" s="42"/>
    </row>
    <row r="57" spans="1:30" ht="14.1" customHeight="1" x14ac:dyDescent="0.35">
      <c r="A57" s="43"/>
      <c r="B57" s="44" t="s">
        <v>79</v>
      </c>
      <c r="C57" s="43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2"/>
      <c r="Y57" s="42"/>
      <c r="Z57" s="42"/>
      <c r="AA57" s="42"/>
      <c r="AB57" s="42"/>
      <c r="AC57" s="42"/>
      <c r="AD57" s="42"/>
    </row>
    <row r="58" spans="1:30" ht="14.1" customHeight="1" x14ac:dyDescent="0.35">
      <c r="A58" s="43"/>
      <c r="B58" s="44" t="s">
        <v>80</v>
      </c>
      <c r="C58" s="43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2"/>
      <c r="Y58" s="42"/>
      <c r="Z58" s="42"/>
      <c r="AA58" s="42"/>
      <c r="AB58" s="42"/>
      <c r="AC58" s="42"/>
      <c r="AD58" s="42"/>
    </row>
    <row r="59" spans="1:30" ht="14.1" customHeight="1" x14ac:dyDescent="0.35">
      <c r="A59" s="43"/>
      <c r="B59" s="44" t="s">
        <v>81</v>
      </c>
      <c r="C59" s="43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2"/>
      <c r="Y59" s="42"/>
      <c r="Z59" s="42"/>
      <c r="AA59" s="42"/>
      <c r="AB59" s="42"/>
      <c r="AC59" s="42"/>
      <c r="AD59" s="42"/>
    </row>
    <row r="60" spans="1:30" ht="14.1" customHeight="1" x14ac:dyDescent="0.35">
      <c r="A60" s="43"/>
      <c r="B60" s="44" t="s">
        <v>82</v>
      </c>
      <c r="C60" s="43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2"/>
      <c r="Y60" s="42"/>
      <c r="Z60" s="42"/>
      <c r="AA60" s="42"/>
      <c r="AB60" s="42"/>
      <c r="AC60" s="42"/>
      <c r="AD60" s="42"/>
    </row>
    <row r="61" spans="1:30" ht="14.1" customHeight="1" x14ac:dyDescent="0.35">
      <c r="A61" s="43"/>
      <c r="B61" s="44" t="s">
        <v>83</v>
      </c>
      <c r="C61" s="43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2"/>
      <c r="Y61" s="42"/>
      <c r="Z61" s="42"/>
      <c r="AA61" s="42"/>
      <c r="AB61" s="42"/>
      <c r="AC61" s="42"/>
      <c r="AD61" s="42"/>
    </row>
    <row r="62" spans="1:30" ht="14.1" customHeight="1" x14ac:dyDescent="0.35">
      <c r="A62" s="43"/>
      <c r="B62" s="44" t="s">
        <v>65</v>
      </c>
      <c r="C62" s="43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2"/>
      <c r="Y62" s="42"/>
      <c r="Z62" s="42"/>
      <c r="AA62" s="42"/>
      <c r="AB62" s="42"/>
      <c r="AC62" s="42"/>
      <c r="AD62" s="42"/>
    </row>
    <row r="63" spans="1:30" ht="14.1" customHeight="1" x14ac:dyDescent="0.2">
      <c r="A63" s="5"/>
      <c r="B63" s="4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30" ht="14.1" customHeight="1" x14ac:dyDescent="0.2">
      <c r="A64" s="5"/>
      <c r="B64" s="4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4.1" customHeight="1" x14ac:dyDescent="0.2">
      <c r="A65" s="5"/>
      <c r="B65" s="4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4.1" customHeight="1" x14ac:dyDescent="0.2">
      <c r="A66" s="5"/>
      <c r="B66" s="4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4.1" customHeight="1" x14ac:dyDescent="0.2">
      <c r="A67" s="5"/>
      <c r="B67" s="4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1" customHeight="1" x14ac:dyDescent="0.2">
      <c r="A68" s="5"/>
      <c r="B68" s="4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4.1" customHeight="1" x14ac:dyDescent="0.2">
      <c r="A69" s="5"/>
      <c r="B69" s="4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4.1" customHeight="1" x14ac:dyDescent="0.2">
      <c r="A70" s="5"/>
      <c r="B70" s="4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4.1" customHeight="1" x14ac:dyDescent="0.2">
      <c r="A71" s="5"/>
      <c r="B71" s="4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4.1" customHeight="1" x14ac:dyDescent="0.2">
      <c r="A72" s="5"/>
      <c r="B72" s="4"/>
      <c r="C72" s="5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1" customHeight="1" x14ac:dyDescent="0.2">
      <c r="A73" s="5"/>
      <c r="B73" s="4"/>
      <c r="C73" s="5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4.1" customHeight="1" x14ac:dyDescent="0.2">
      <c r="A74" s="5"/>
      <c r="B74" s="4"/>
      <c r="C74" s="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4.1" customHeight="1" x14ac:dyDescent="0.2">
      <c r="A75" s="5"/>
      <c r="B75" s="4"/>
      <c r="C75" s="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4.1" customHeight="1" x14ac:dyDescent="0.2">
      <c r="A76" s="5"/>
      <c r="B76" s="4"/>
      <c r="C76" s="5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4.1" customHeight="1" x14ac:dyDescent="0.2">
      <c r="A77" s="5"/>
      <c r="B77" s="4"/>
      <c r="C77" s="5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1" customHeight="1" x14ac:dyDescent="0.2">
      <c r="A78" s="5"/>
      <c r="B78" s="4"/>
      <c r="C78" s="5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4.1" customHeight="1" x14ac:dyDescent="0.2">
      <c r="A79" s="5"/>
      <c r="B79" s="4"/>
      <c r="C79" s="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4.1" customHeight="1" x14ac:dyDescent="0.2">
      <c r="A80" s="5"/>
      <c r="B80" s="4"/>
      <c r="C80" s="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4.1" customHeight="1" x14ac:dyDescent="0.2">
      <c r="A81" s="5"/>
      <c r="B81" s="4"/>
      <c r="C81" s="5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4.1" customHeight="1" x14ac:dyDescent="0.2">
      <c r="A82" s="5"/>
      <c r="B82" s="4"/>
      <c r="C82" s="5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1" customHeight="1" x14ac:dyDescent="0.2">
      <c r="A83" s="5"/>
      <c r="B83" s="4"/>
      <c r="C83" s="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4.1" customHeight="1" x14ac:dyDescent="0.2">
      <c r="A84" s="5"/>
      <c r="B84" s="4"/>
      <c r="C84" s="5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4.1" customHeight="1" x14ac:dyDescent="0.2">
      <c r="A85" s="5"/>
      <c r="B85" s="4"/>
      <c r="C85" s="5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4.1" customHeight="1" x14ac:dyDescent="0.2">
      <c r="A86" s="5"/>
      <c r="B86" s="4"/>
      <c r="C86" s="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4.1" customHeight="1" x14ac:dyDescent="0.2">
      <c r="A87" s="5"/>
      <c r="B87" s="4"/>
      <c r="C87" s="5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1" customHeight="1" x14ac:dyDescent="0.2">
      <c r="A88" s="5"/>
      <c r="B88" s="4"/>
      <c r="C88" s="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4.1" customHeight="1" x14ac:dyDescent="0.2">
      <c r="A89" s="5"/>
      <c r="B89" s="4"/>
      <c r="C89" s="5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4.1" customHeight="1" x14ac:dyDescent="0.2">
      <c r="A90" s="5"/>
      <c r="B90" s="4"/>
      <c r="C90" s="5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4.1" customHeight="1" x14ac:dyDescent="0.2">
      <c r="A91" s="5"/>
      <c r="B91" s="4"/>
      <c r="C91" s="5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4.1" customHeight="1" x14ac:dyDescent="0.2">
      <c r="A92" s="5"/>
      <c r="B92" s="4"/>
      <c r="C92" s="5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1" customHeight="1" x14ac:dyDescent="0.2">
      <c r="A93" s="5"/>
      <c r="B93" s="4"/>
      <c r="C93" s="5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4.1" customHeight="1" x14ac:dyDescent="0.2">
      <c r="A94" s="5"/>
      <c r="B94" s="4"/>
      <c r="C94" s="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4.1" customHeight="1" x14ac:dyDescent="0.2">
      <c r="A95" s="5"/>
      <c r="B95" s="4"/>
      <c r="C95" s="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4.1" customHeight="1" x14ac:dyDescent="0.2">
      <c r="A96" s="5"/>
      <c r="B96" s="4"/>
      <c r="C96" s="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4.1" customHeight="1" x14ac:dyDescent="0.2">
      <c r="A97" s="5"/>
      <c r="B97" s="4"/>
      <c r="C97" s="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1" customHeight="1" x14ac:dyDescent="0.2">
      <c r="A98" s="5"/>
      <c r="B98" s="4"/>
      <c r="C98" s="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4.1" customHeight="1" x14ac:dyDescent="0.2">
      <c r="A99" s="5"/>
      <c r="B99" s="4"/>
      <c r="C99" s="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4.1" customHeight="1" x14ac:dyDescent="0.2">
      <c r="A100" s="5"/>
      <c r="B100" s="4"/>
      <c r="C100" s="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4.1" customHeight="1" x14ac:dyDescent="0.2">
      <c r="A101" s="5"/>
      <c r="B101" s="4"/>
      <c r="C101" s="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4.1" customHeight="1" x14ac:dyDescent="0.2">
      <c r="A102" s="5"/>
      <c r="B102" s="4"/>
      <c r="C102" s="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1" customHeight="1" x14ac:dyDescent="0.2">
      <c r="A103" s="5"/>
      <c r="B103" s="4"/>
      <c r="C103" s="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4.1" customHeight="1" x14ac:dyDescent="0.2">
      <c r="A104" s="5"/>
      <c r="B104" s="4"/>
      <c r="C104" s="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4.1" customHeight="1" x14ac:dyDescent="0.2">
      <c r="A105" s="5"/>
      <c r="B105" s="4"/>
      <c r="C105" s="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4.1" customHeight="1" x14ac:dyDescent="0.2">
      <c r="A106" s="5"/>
      <c r="B106" s="4"/>
      <c r="C106" s="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4.1" customHeight="1" x14ac:dyDescent="0.2">
      <c r="A107" s="5"/>
      <c r="B107" s="4"/>
      <c r="C107" s="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1" customHeight="1" x14ac:dyDescent="0.2">
      <c r="A108" s="5"/>
      <c r="B108" s="4"/>
      <c r="C108" s="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1" customHeight="1" x14ac:dyDescent="0.2">
      <c r="A109" s="5"/>
      <c r="B109" s="4"/>
      <c r="C109" s="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4.1" customHeight="1" x14ac:dyDescent="0.2">
      <c r="A110" s="5"/>
      <c r="B110" s="4"/>
      <c r="C110" s="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4.1" customHeight="1" x14ac:dyDescent="0.2">
      <c r="A111" s="5"/>
      <c r="B111" s="4"/>
      <c r="C111" s="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4.1" customHeight="1" x14ac:dyDescent="0.2">
      <c r="A112" s="5"/>
      <c r="B112" s="4"/>
      <c r="C112" s="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4.1" customHeight="1" x14ac:dyDescent="0.2">
      <c r="A113" s="5"/>
      <c r="B113" s="4"/>
      <c r="C113" s="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4.1" customHeight="1" x14ac:dyDescent="0.2">
      <c r="A114" s="5"/>
      <c r="B114" s="4"/>
      <c r="C114" s="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4.1" customHeight="1" x14ac:dyDescent="0.2">
      <c r="A115" s="5"/>
      <c r="B115" s="4"/>
      <c r="C115" s="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4.1" customHeight="1" x14ac:dyDescent="0.2">
      <c r="A116" s="5"/>
      <c r="B116" s="4"/>
      <c r="C116" s="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4.1" customHeight="1" x14ac:dyDescent="0.2">
      <c r="A117" s="5"/>
      <c r="B117" s="4"/>
      <c r="C117" s="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4.1" customHeight="1" x14ac:dyDescent="0.2">
      <c r="A118" s="5"/>
      <c r="B118" s="4"/>
      <c r="C118" s="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4.1" customHeight="1" x14ac:dyDescent="0.2">
      <c r="A119" s="5"/>
      <c r="B119" s="4"/>
      <c r="C119" s="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4.1" customHeight="1" x14ac:dyDescent="0.2">
      <c r="A120" s="5"/>
      <c r="B120" s="4"/>
      <c r="C120" s="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4.1" customHeight="1" x14ac:dyDescent="0.2">
      <c r="A121" s="5"/>
      <c r="B121" s="4"/>
      <c r="C121" s="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4.1" customHeight="1" x14ac:dyDescent="0.2">
      <c r="A122" s="5"/>
      <c r="B122" s="4"/>
      <c r="C122" s="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4.1" customHeight="1" x14ac:dyDescent="0.2">
      <c r="A123" s="5"/>
      <c r="B123" s="4"/>
      <c r="C123" s="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4.1" customHeight="1" x14ac:dyDescent="0.2">
      <c r="A124" s="5"/>
      <c r="B124" s="4"/>
      <c r="C124" s="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4.1" customHeight="1" x14ac:dyDescent="0.2">
      <c r="A125" s="5"/>
      <c r="B125" s="4"/>
      <c r="C125" s="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4.1" customHeight="1" x14ac:dyDescent="0.2">
      <c r="A126" s="5"/>
      <c r="B126" s="4"/>
      <c r="C126" s="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4.1" customHeight="1" x14ac:dyDescent="0.2">
      <c r="A127" s="5"/>
      <c r="B127" s="4"/>
      <c r="C127" s="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4.1" customHeight="1" x14ac:dyDescent="0.2">
      <c r="A128" s="5"/>
      <c r="B128" s="4"/>
      <c r="C128" s="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4.1" customHeight="1" x14ac:dyDescent="0.2">
      <c r="A129" s="5"/>
      <c r="B129" s="4"/>
      <c r="C129" s="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4.1" customHeight="1" x14ac:dyDescent="0.2">
      <c r="A130" s="5"/>
      <c r="B130" s="4"/>
      <c r="C130" s="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4.1" customHeight="1" x14ac:dyDescent="0.2">
      <c r="A131" s="5"/>
      <c r="B131" s="4"/>
      <c r="C131" s="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4.1" customHeight="1" x14ac:dyDescent="0.2">
      <c r="A132" s="5"/>
      <c r="B132" s="4"/>
      <c r="C132" s="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4.1" customHeight="1" x14ac:dyDescent="0.2">
      <c r="A133" s="5"/>
      <c r="B133" s="4"/>
      <c r="C133" s="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4.1" customHeight="1" x14ac:dyDescent="0.2">
      <c r="A134" s="5"/>
      <c r="B134" s="4"/>
      <c r="C134" s="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4.1" customHeight="1" x14ac:dyDescent="0.2">
      <c r="A135" s="5"/>
      <c r="B135" s="4"/>
      <c r="C135" s="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4.1" customHeight="1" x14ac:dyDescent="0.2">
      <c r="A136" s="5"/>
      <c r="B136" s="4"/>
      <c r="C136" s="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4.1" customHeight="1" x14ac:dyDescent="0.2">
      <c r="A137" s="5"/>
      <c r="B137" s="4"/>
      <c r="C137" s="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4.1" customHeight="1" x14ac:dyDescent="0.2">
      <c r="A138" s="5"/>
      <c r="B138" s="4"/>
      <c r="C138" s="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4.1" customHeight="1" x14ac:dyDescent="0.2">
      <c r="A139" s="5"/>
      <c r="B139" s="4"/>
      <c r="C139" s="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4.1" customHeight="1" x14ac:dyDescent="0.2">
      <c r="A140" s="5"/>
      <c r="B140" s="4"/>
      <c r="C140" s="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4.1" customHeight="1" x14ac:dyDescent="0.2">
      <c r="A141" s="5"/>
      <c r="B141" s="4"/>
      <c r="C141" s="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4.1" customHeight="1" x14ac:dyDescent="0.2">
      <c r="A142" s="5"/>
      <c r="B142" s="4"/>
      <c r="C142" s="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4.1" customHeight="1" x14ac:dyDescent="0.2">
      <c r="A143" s="5"/>
      <c r="B143" s="4"/>
      <c r="C143" s="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4.1" customHeight="1" x14ac:dyDescent="0.2">
      <c r="A144" s="5"/>
      <c r="B144" s="4"/>
      <c r="C144" s="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4.1" customHeight="1" x14ac:dyDescent="0.2">
      <c r="A145" s="5"/>
      <c r="B145" s="4"/>
      <c r="C145" s="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4.1" customHeight="1" x14ac:dyDescent="0.2">
      <c r="A146" s="5"/>
      <c r="B146" s="4"/>
      <c r="C146" s="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4.1" customHeight="1" x14ac:dyDescent="0.2">
      <c r="A147" s="5"/>
      <c r="B147" s="4"/>
      <c r="C147" s="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4.1" customHeight="1" x14ac:dyDescent="0.2">
      <c r="A148" s="5"/>
      <c r="B148" s="4"/>
      <c r="C148" s="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4.1" customHeight="1" x14ac:dyDescent="0.2">
      <c r="A149" s="5"/>
      <c r="B149" s="4"/>
      <c r="C149" s="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4.1" customHeight="1" x14ac:dyDescent="0.2">
      <c r="A150" s="5"/>
      <c r="B150" s="4"/>
      <c r="C150" s="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4.1" customHeight="1" x14ac:dyDescent="0.2">
      <c r="A151" s="5"/>
      <c r="B151" s="4"/>
      <c r="C151" s="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4.1" customHeight="1" x14ac:dyDescent="0.2">
      <c r="A152" s="5"/>
      <c r="B152" s="4"/>
      <c r="C152" s="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4.1" customHeight="1" x14ac:dyDescent="0.2">
      <c r="A153" s="5"/>
      <c r="B153" s="4"/>
      <c r="C153" s="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4.1" customHeight="1" x14ac:dyDescent="0.2">
      <c r="A154" s="5"/>
      <c r="B154" s="4"/>
      <c r="C154" s="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4.1" customHeight="1" x14ac:dyDescent="0.2">
      <c r="A155" s="5"/>
      <c r="B155" s="4"/>
      <c r="C155" s="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4.1" customHeight="1" x14ac:dyDescent="0.2">
      <c r="A156" s="5"/>
      <c r="B156" s="4"/>
      <c r="C156" s="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4.1" customHeight="1" x14ac:dyDescent="0.2">
      <c r="A157" s="5"/>
      <c r="B157" s="4"/>
      <c r="C157" s="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4.1" customHeight="1" x14ac:dyDescent="0.2">
      <c r="A158" s="5"/>
      <c r="B158" s="4"/>
      <c r="C158" s="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4.1" customHeight="1" x14ac:dyDescent="0.2">
      <c r="A159" s="5"/>
      <c r="B159" s="4"/>
      <c r="C159" s="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4.1" customHeight="1" x14ac:dyDescent="0.2">
      <c r="A160" s="5"/>
      <c r="B160" s="4"/>
      <c r="C160" s="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4.1" customHeight="1" x14ac:dyDescent="0.2">
      <c r="A161" s="5"/>
      <c r="B161" s="4"/>
      <c r="C161" s="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4.1" customHeight="1" x14ac:dyDescent="0.2">
      <c r="A162" s="5"/>
      <c r="B162" s="4"/>
      <c r="C162" s="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4.1" customHeight="1" x14ac:dyDescent="0.2">
      <c r="A163" s="5"/>
      <c r="B163" s="4"/>
      <c r="C163" s="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4.1" customHeight="1" x14ac:dyDescent="0.2">
      <c r="A164" s="5"/>
      <c r="B164" s="4"/>
      <c r="C164" s="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4.1" customHeight="1" x14ac:dyDescent="0.2">
      <c r="A165" s="5"/>
      <c r="B165" s="4"/>
      <c r="C165" s="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4.1" customHeight="1" x14ac:dyDescent="0.2">
      <c r="A166" s="5"/>
      <c r="B166" s="4"/>
      <c r="C166" s="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4.1" customHeight="1" x14ac:dyDescent="0.2">
      <c r="A167" s="5"/>
      <c r="B167" s="4"/>
      <c r="C167" s="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4.1" customHeight="1" x14ac:dyDescent="0.2">
      <c r="A168" s="5"/>
      <c r="B168" s="4"/>
      <c r="C168" s="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4.1" customHeight="1" x14ac:dyDescent="0.2">
      <c r="A169" s="5"/>
      <c r="B169" s="4"/>
      <c r="C169" s="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4.1" customHeight="1" x14ac:dyDescent="0.2">
      <c r="A170" s="5"/>
      <c r="B170" s="4"/>
      <c r="C170" s="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4.1" customHeight="1" x14ac:dyDescent="0.2">
      <c r="A171" s="5"/>
      <c r="B171" s="4"/>
      <c r="C171" s="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4.1" customHeight="1" x14ac:dyDescent="0.2">
      <c r="A172" s="5"/>
      <c r="B172" s="4"/>
      <c r="C172" s="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4.1" customHeight="1" x14ac:dyDescent="0.2">
      <c r="A173" s="5"/>
      <c r="B173" s="4"/>
      <c r="C173" s="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4.1" customHeight="1" x14ac:dyDescent="0.2">
      <c r="A174" s="5"/>
      <c r="B174" s="4"/>
      <c r="C174" s="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4.1" customHeight="1" x14ac:dyDescent="0.2">
      <c r="A175" s="5"/>
      <c r="B175" s="4"/>
      <c r="C175" s="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4.1" customHeight="1" x14ac:dyDescent="0.2">
      <c r="A176" s="5"/>
      <c r="B176" s="4"/>
      <c r="C176" s="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4.1" customHeight="1" x14ac:dyDescent="0.2">
      <c r="A177" s="5"/>
      <c r="B177" s="4"/>
      <c r="C177" s="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4.1" customHeight="1" x14ac:dyDescent="0.2">
      <c r="A178" s="5"/>
      <c r="B178" s="4"/>
      <c r="C178" s="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4.1" customHeight="1" x14ac:dyDescent="0.2">
      <c r="A179" s="5"/>
      <c r="B179" s="4"/>
      <c r="C179" s="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4.1" customHeight="1" x14ac:dyDescent="0.2">
      <c r="A180" s="5"/>
      <c r="B180" s="4"/>
      <c r="C180" s="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4.1" customHeight="1" x14ac:dyDescent="0.2">
      <c r="A181" s="5"/>
      <c r="B181" s="4"/>
      <c r="C181" s="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4.1" customHeight="1" x14ac:dyDescent="0.2">
      <c r="A182" s="5"/>
      <c r="B182" s="4"/>
      <c r="C182" s="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4.1" customHeight="1" x14ac:dyDescent="0.2">
      <c r="A183" s="5"/>
      <c r="B183" s="4"/>
      <c r="C183" s="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4.1" customHeight="1" x14ac:dyDescent="0.2">
      <c r="A184" s="5"/>
      <c r="B184" s="4"/>
      <c r="C184" s="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4.1" customHeight="1" x14ac:dyDescent="0.2">
      <c r="A185" s="5"/>
      <c r="B185" s="4"/>
      <c r="C185" s="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4.1" customHeight="1" x14ac:dyDescent="0.2">
      <c r="A186" s="5"/>
      <c r="B186" s="4"/>
      <c r="C186" s="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4.1" customHeight="1" x14ac:dyDescent="0.2">
      <c r="A187" s="5"/>
      <c r="B187" s="4"/>
      <c r="C187" s="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4.1" customHeight="1" x14ac:dyDescent="0.2">
      <c r="A188" s="5"/>
      <c r="B188" s="4"/>
      <c r="C188" s="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4.1" customHeight="1" x14ac:dyDescent="0.2">
      <c r="A189" s="5"/>
      <c r="B189" s="4"/>
      <c r="C189" s="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4.1" customHeight="1" x14ac:dyDescent="0.2">
      <c r="A190" s="5"/>
      <c r="B190" s="4"/>
      <c r="C190" s="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4.1" customHeight="1" x14ac:dyDescent="0.2">
      <c r="A191" s="5"/>
      <c r="B191" s="4"/>
      <c r="C191" s="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4.1" customHeight="1" x14ac:dyDescent="0.2">
      <c r="A192" s="5"/>
      <c r="B192" s="4"/>
      <c r="C192" s="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4.1" customHeight="1" x14ac:dyDescent="0.2">
      <c r="A193" s="5"/>
      <c r="B193" s="4"/>
      <c r="C193" s="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4.1" customHeight="1" x14ac:dyDescent="0.2">
      <c r="A194" s="5"/>
      <c r="B194" s="4"/>
      <c r="C194" s="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4.1" customHeight="1" x14ac:dyDescent="0.2">
      <c r="A195" s="5"/>
      <c r="B195" s="4"/>
      <c r="C195" s="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4.1" customHeight="1" x14ac:dyDescent="0.2">
      <c r="A196" s="5"/>
      <c r="B196" s="4"/>
      <c r="C196" s="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4.1" customHeight="1" x14ac:dyDescent="0.2">
      <c r="A197" s="5"/>
      <c r="B197" s="4"/>
      <c r="C197" s="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4.1" customHeight="1" x14ac:dyDescent="0.2">
      <c r="A198" s="5"/>
      <c r="B198" s="4"/>
      <c r="C198" s="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4.1" customHeight="1" x14ac:dyDescent="0.2">
      <c r="A199" s="5"/>
      <c r="B199" s="4"/>
      <c r="C199" s="5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4.1" customHeight="1" x14ac:dyDescent="0.2">
      <c r="A200" s="5"/>
      <c r="B200" s="4"/>
      <c r="C200" s="5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4.1" customHeight="1" x14ac:dyDescent="0.2">
      <c r="A201" s="5"/>
      <c r="B201" s="4"/>
      <c r="C201" s="5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4.1" customHeight="1" x14ac:dyDescent="0.2">
      <c r="A202" s="5"/>
      <c r="B202" s="4"/>
      <c r="C202" s="5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4.1" customHeight="1" x14ac:dyDescent="0.2">
      <c r="A203" s="5"/>
      <c r="B203" s="4"/>
      <c r="C203" s="5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4.1" customHeight="1" x14ac:dyDescent="0.2">
      <c r="A204" s="5"/>
      <c r="B204" s="4"/>
      <c r="C204" s="5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4.1" customHeight="1" x14ac:dyDescent="0.2">
      <c r="A205" s="5"/>
      <c r="B205" s="4"/>
      <c r="C205" s="5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4.1" customHeight="1" x14ac:dyDescent="0.2">
      <c r="A206" s="5"/>
      <c r="B206" s="4"/>
      <c r="C206" s="5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4.1" customHeight="1" x14ac:dyDescent="0.2">
      <c r="A207" s="5"/>
      <c r="B207" s="4"/>
      <c r="C207" s="5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4.1" customHeight="1" x14ac:dyDescent="0.2">
      <c r="A208" s="5"/>
      <c r="B208" s="4"/>
      <c r="C208" s="5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4.1" customHeight="1" x14ac:dyDescent="0.2">
      <c r="A209" s="5"/>
      <c r="B209" s="4"/>
      <c r="C209" s="5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4.1" customHeight="1" x14ac:dyDescent="0.2">
      <c r="A210" s="5"/>
      <c r="B210" s="4"/>
      <c r="C210" s="5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4.1" customHeight="1" x14ac:dyDescent="0.2">
      <c r="A211" s="5"/>
      <c r="B211" s="4"/>
      <c r="C211" s="5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4.1" customHeight="1" x14ac:dyDescent="0.2">
      <c r="A212" s="5"/>
      <c r="B212" s="4"/>
      <c r="C212" s="5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4.1" customHeight="1" x14ac:dyDescent="0.2">
      <c r="A213" s="5"/>
      <c r="B213" s="4"/>
      <c r="C213" s="5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4.1" customHeight="1" x14ac:dyDescent="0.2">
      <c r="A214" s="5"/>
      <c r="B214" s="4"/>
      <c r="C214" s="5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4.1" customHeight="1" x14ac:dyDescent="0.2">
      <c r="A215" s="5"/>
      <c r="B215" s="4"/>
      <c r="C215" s="5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4.1" customHeight="1" x14ac:dyDescent="0.2">
      <c r="A216" s="5"/>
      <c r="B216" s="4"/>
      <c r="C216" s="5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4.1" customHeight="1" x14ac:dyDescent="0.2">
      <c r="A217" s="5"/>
      <c r="B217" s="4"/>
      <c r="C217" s="5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4.1" customHeight="1" x14ac:dyDescent="0.2">
      <c r="A218" s="5"/>
      <c r="B218" s="4"/>
      <c r="C218" s="5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4.1" customHeight="1" x14ac:dyDescent="0.2">
      <c r="A219" s="5"/>
      <c r="B219" s="4"/>
      <c r="C219" s="5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14.1" customHeight="1" x14ac:dyDescent="0.2"/>
    <row r="221" spans="1:23" ht="14.1" customHeight="1" x14ac:dyDescent="0.2"/>
    <row r="222" spans="1:23" ht="14.1" customHeight="1" x14ac:dyDescent="0.2"/>
    <row r="223" spans="1:23" ht="14.1" customHeight="1" x14ac:dyDescent="0.2"/>
    <row r="224" spans="1:23" ht="14.1" customHeight="1" x14ac:dyDescent="0.2"/>
    <row r="225" ht="14.1" customHeight="1" x14ac:dyDescent="0.2"/>
    <row r="226" ht="14.1" customHeight="1" x14ac:dyDescent="0.2"/>
    <row r="227" ht="14.1" customHeight="1" x14ac:dyDescent="0.2"/>
    <row r="228" ht="14.1" customHeight="1" x14ac:dyDescent="0.2"/>
    <row r="229" ht="14.1" customHeight="1" x14ac:dyDescent="0.2"/>
    <row r="230" ht="14.1" customHeight="1" x14ac:dyDescent="0.2"/>
    <row r="231" ht="14.1" customHeight="1" x14ac:dyDescent="0.2"/>
    <row r="232" ht="14.1" customHeight="1" x14ac:dyDescent="0.2"/>
    <row r="233" ht="14.1" customHeight="1" x14ac:dyDescent="0.2"/>
    <row r="234" ht="14.1" customHeight="1" x14ac:dyDescent="0.2"/>
    <row r="235" ht="14.1" customHeight="1" x14ac:dyDescent="0.2"/>
    <row r="236" ht="14.1" customHeight="1" x14ac:dyDescent="0.2"/>
    <row r="237" ht="14.1" customHeight="1" x14ac:dyDescent="0.2"/>
    <row r="238" ht="14.1" customHeight="1" x14ac:dyDescent="0.2"/>
    <row r="239" ht="14.1" customHeight="1" x14ac:dyDescent="0.2"/>
    <row r="240" ht="14.1" customHeight="1" x14ac:dyDescent="0.2"/>
    <row r="241" ht="14.1" customHeight="1" x14ac:dyDescent="0.2"/>
    <row r="242" ht="14.1" customHeight="1" x14ac:dyDescent="0.2"/>
    <row r="243" ht="14.1" customHeight="1" x14ac:dyDescent="0.2"/>
    <row r="244" ht="13.35" customHeight="1" x14ac:dyDescent="0.2"/>
    <row r="245" ht="13.35" customHeight="1" x14ac:dyDescent="0.2"/>
    <row r="246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57" ht="13.35" customHeight="1" x14ac:dyDescent="0.2"/>
    <row r="258" ht="13.35" customHeight="1" x14ac:dyDescent="0.2"/>
    <row r="259" ht="13.35" customHeight="1" x14ac:dyDescent="0.2"/>
    <row r="260" ht="13.35" customHeight="1" x14ac:dyDescent="0.2"/>
    <row r="261" ht="13.35" customHeight="1" x14ac:dyDescent="0.2"/>
    <row r="262" ht="13.35" customHeight="1" x14ac:dyDescent="0.2"/>
    <row r="263" ht="13.35" customHeight="1" x14ac:dyDescent="0.2"/>
    <row r="264" ht="13.35" customHeight="1" x14ac:dyDescent="0.2"/>
    <row r="265" ht="13.35" customHeight="1" x14ac:dyDescent="0.2"/>
    <row r="266" ht="13.35" customHeight="1" x14ac:dyDescent="0.2"/>
    <row r="267" ht="13.35" customHeight="1" x14ac:dyDescent="0.2"/>
    <row r="268" ht="13.35" customHeight="1" x14ac:dyDescent="0.2"/>
    <row r="269" ht="13.35" customHeight="1" x14ac:dyDescent="0.2"/>
    <row r="270" ht="13.35" customHeight="1" x14ac:dyDescent="0.2"/>
    <row r="271" ht="13.35" customHeight="1" x14ac:dyDescent="0.2"/>
    <row r="272" ht="13.35" customHeight="1" x14ac:dyDescent="0.2"/>
    <row r="273" ht="13.35" customHeight="1" x14ac:dyDescent="0.2"/>
    <row r="274" ht="13.35" customHeight="1" x14ac:dyDescent="0.2"/>
    <row r="275" ht="13.35" customHeight="1" x14ac:dyDescent="0.2"/>
    <row r="276" ht="13.35" customHeight="1" x14ac:dyDescent="0.2"/>
    <row r="277" ht="13.35" customHeight="1" x14ac:dyDescent="0.2"/>
    <row r="278" ht="13.35" customHeight="1" x14ac:dyDescent="0.2"/>
    <row r="279" ht="13.35" customHeight="1" x14ac:dyDescent="0.2"/>
    <row r="280" ht="13.35" customHeight="1" x14ac:dyDescent="0.2"/>
    <row r="281" ht="13.35" customHeight="1" x14ac:dyDescent="0.2"/>
    <row r="282" ht="13.35" customHeight="1" x14ac:dyDescent="0.2"/>
    <row r="283" ht="13.35" customHeight="1" x14ac:dyDescent="0.2"/>
    <row r="284" ht="13.35" customHeight="1" x14ac:dyDescent="0.2"/>
    <row r="285" ht="13.35" customHeight="1" x14ac:dyDescent="0.2"/>
    <row r="286" ht="13.35" customHeight="1" x14ac:dyDescent="0.2"/>
    <row r="287" ht="13.35" customHeight="1" x14ac:dyDescent="0.2"/>
    <row r="288" ht="13.35" customHeight="1" x14ac:dyDescent="0.2"/>
    <row r="289" ht="13.35" customHeight="1" x14ac:dyDescent="0.2"/>
    <row r="290" ht="13.35" customHeight="1" x14ac:dyDescent="0.2"/>
    <row r="291" ht="13.35" customHeight="1" x14ac:dyDescent="0.2"/>
    <row r="292" ht="13.35" customHeight="1" x14ac:dyDescent="0.2"/>
    <row r="293" ht="13.35" customHeight="1" x14ac:dyDescent="0.2"/>
    <row r="294" ht="13.35" customHeight="1" x14ac:dyDescent="0.2"/>
    <row r="295" ht="13.35" customHeight="1" x14ac:dyDescent="0.2"/>
    <row r="296" ht="13.35" customHeight="1" x14ac:dyDescent="0.2"/>
    <row r="297" ht="13.35" customHeight="1" x14ac:dyDescent="0.2"/>
    <row r="298" ht="13.35" customHeight="1" x14ac:dyDescent="0.2"/>
    <row r="299" ht="13.35" customHeight="1" x14ac:dyDescent="0.2"/>
    <row r="300" ht="13.35" customHeight="1" x14ac:dyDescent="0.2"/>
    <row r="301" ht="13.35" customHeight="1" x14ac:dyDescent="0.2"/>
    <row r="302" ht="13.35" customHeight="1" x14ac:dyDescent="0.2"/>
    <row r="303" ht="13.35" customHeight="1" x14ac:dyDescent="0.2"/>
    <row r="304" ht="13.35" customHeight="1" x14ac:dyDescent="0.2"/>
    <row r="305" ht="13.35" customHeight="1" x14ac:dyDescent="0.2"/>
    <row r="306" ht="13.35" customHeight="1" x14ac:dyDescent="0.2"/>
    <row r="307" ht="13.35" customHeight="1" x14ac:dyDescent="0.2"/>
    <row r="308" ht="13.35" customHeight="1" x14ac:dyDescent="0.2"/>
    <row r="309" ht="13.35" customHeight="1" x14ac:dyDescent="0.2"/>
    <row r="310" ht="13.35" customHeight="1" x14ac:dyDescent="0.2"/>
    <row r="311" ht="13.35" customHeight="1" x14ac:dyDescent="0.2"/>
    <row r="312" ht="13.35" customHeight="1" x14ac:dyDescent="0.2"/>
    <row r="313" ht="13.35" customHeight="1" x14ac:dyDescent="0.2"/>
    <row r="314" ht="13.35" customHeight="1" x14ac:dyDescent="0.2"/>
    <row r="315" ht="13.35" customHeight="1" x14ac:dyDescent="0.2"/>
    <row r="316" ht="13.35" customHeight="1" x14ac:dyDescent="0.2"/>
    <row r="317" ht="13.35" customHeight="1" x14ac:dyDescent="0.2"/>
    <row r="318" ht="13.35" customHeight="1" x14ac:dyDescent="0.2"/>
    <row r="319" ht="13.35" customHeight="1" x14ac:dyDescent="0.2"/>
    <row r="320" ht="13.35" customHeight="1" x14ac:dyDescent="0.2"/>
    <row r="321" ht="13.35" customHeight="1" x14ac:dyDescent="0.2"/>
    <row r="322" ht="13.35" customHeight="1" x14ac:dyDescent="0.2"/>
    <row r="323" ht="13.35" customHeight="1" x14ac:dyDescent="0.2"/>
    <row r="324" ht="13.35" customHeight="1" x14ac:dyDescent="0.2"/>
  </sheetData>
  <protectedRanges>
    <protectedRange password="CC3A" sqref="C44:C54 C7:C43" name="Range1"/>
  </protectedRanges>
  <autoFilter ref="A1:AD53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sortState ref="A8:AD43">
    <sortCondition ref="A7"/>
  </sortState>
  <mergeCells count="34">
    <mergeCell ref="B1:AD1"/>
    <mergeCell ref="B2:AD2"/>
    <mergeCell ref="B3:AD3"/>
    <mergeCell ref="B4:AD4"/>
    <mergeCell ref="W5:AC5"/>
    <mergeCell ref="K5:K6"/>
    <mergeCell ref="AD5:AD6"/>
    <mergeCell ref="R5:R6"/>
    <mergeCell ref="O5:O6"/>
    <mergeCell ref="P5:P6"/>
    <mergeCell ref="L5:L6"/>
    <mergeCell ref="N5:N6"/>
    <mergeCell ref="T5:T6"/>
    <mergeCell ref="X46:AD53"/>
    <mergeCell ref="A53:C53"/>
    <mergeCell ref="A5:A6"/>
    <mergeCell ref="E5:E6"/>
    <mergeCell ref="B5:B6"/>
    <mergeCell ref="D5:D6"/>
    <mergeCell ref="A44:B44"/>
    <mergeCell ref="F5:F6"/>
    <mergeCell ref="G5:G6"/>
    <mergeCell ref="J5:J6"/>
    <mergeCell ref="V5:V6"/>
    <mergeCell ref="S5:S6"/>
    <mergeCell ref="U5:U6"/>
    <mergeCell ref="H5:H6"/>
    <mergeCell ref="I5:I6"/>
    <mergeCell ref="A45:B52"/>
    <mergeCell ref="W44:AD44"/>
    <mergeCell ref="C44:V44"/>
    <mergeCell ref="M5:M6"/>
    <mergeCell ref="Q5:Q6"/>
    <mergeCell ref="C5:C6"/>
  </mergeCells>
  <phoneticPr fontId="0" type="noConversion"/>
  <pageMargins left="0.11811023622047245" right="0.11811023622047245" top="0.27559055118110237" bottom="0.27559055118110237" header="0.11811023622047245" footer="0.11811023622047245"/>
  <pageSetup paperSize="9" scale="99" orientation="landscape" r:id="rId1"/>
  <headerFooter alignWithMargins="0">
    <oddHeader>&amp;R&amp;P</oddHeader>
    <oddFooter>&amp;R&amp;8KN &amp; UGA &amp;U&amp;K000000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zoomScaleNormal="100" workbookViewId="0">
      <pane xSplit="14" ySplit="11" topLeftCell="O15" activePane="bottomRight" state="frozen"/>
      <selection pane="topRight" activeCell="O1" sqref="O1"/>
      <selection pane="bottomLeft" activeCell="A12" sqref="A12"/>
      <selection pane="bottomRight" activeCell="P15" sqref="P15"/>
    </sheetView>
  </sheetViews>
  <sheetFormatPr defaultRowHeight="12.75" x14ac:dyDescent="0.2"/>
  <cols>
    <col min="1" max="1" width="4.140625" customWidth="1"/>
    <col min="2" max="2" width="14.140625" customWidth="1"/>
    <col min="3" max="4" width="5.7109375" customWidth="1"/>
    <col min="5" max="5" width="5.42578125" customWidth="1"/>
    <col min="6" max="6" width="5.140625" customWidth="1"/>
    <col min="7" max="7" width="5.42578125" customWidth="1"/>
    <col min="8" max="9" width="5" customWidth="1"/>
    <col min="10" max="10" width="5.42578125" customWidth="1"/>
    <col min="11" max="11" width="6" customWidth="1"/>
    <col min="12" max="12" width="6.85546875" customWidth="1"/>
    <col min="13" max="13" width="9.7109375" customWidth="1"/>
    <col min="14" max="14" width="8.5703125" customWidth="1"/>
    <col min="15" max="15" width="7.5703125" customWidth="1"/>
  </cols>
  <sheetData>
    <row r="1" spans="1:23" ht="20.25" x14ac:dyDescent="0.3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1"/>
      <c r="Q1" s="11"/>
      <c r="R1" s="11"/>
      <c r="S1" s="11"/>
      <c r="T1" s="11"/>
      <c r="U1" s="11"/>
      <c r="V1" s="11"/>
      <c r="W1" s="11"/>
    </row>
    <row r="2" spans="1:23" ht="18" x14ac:dyDescent="0.25">
      <c r="A2" s="101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2"/>
      <c r="Q2" s="12"/>
      <c r="R2" s="12"/>
      <c r="S2" s="12"/>
      <c r="T2" s="12"/>
      <c r="U2" s="12"/>
      <c r="V2" s="12"/>
      <c r="W2" s="12"/>
    </row>
    <row r="3" spans="1:23" ht="15.75" x14ac:dyDescent="0.25">
      <c r="A3" s="101" t="s">
        <v>135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3"/>
      <c r="Q3" s="13"/>
      <c r="R3" s="13"/>
      <c r="S3" s="13"/>
      <c r="T3" s="13"/>
      <c r="U3" s="13"/>
      <c r="V3" s="13"/>
      <c r="W3" s="13"/>
    </row>
    <row r="4" spans="1:23" ht="15.75" x14ac:dyDescent="0.25">
      <c r="A4" s="101" t="s">
        <v>73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3"/>
      <c r="Q4" s="13"/>
      <c r="R4" s="13"/>
      <c r="S4" s="13"/>
      <c r="T4" s="13"/>
      <c r="U4" s="13"/>
      <c r="V4" s="13"/>
      <c r="W4" s="13"/>
    </row>
    <row r="5" spans="1:23" ht="15" customHeight="1" x14ac:dyDescent="0.25">
      <c r="A5" s="101" t="s">
        <v>15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3"/>
      <c r="Q5" s="13"/>
      <c r="R5" s="13"/>
      <c r="S5" s="13"/>
      <c r="T5" s="13"/>
      <c r="U5" s="13"/>
      <c r="V5" s="13"/>
      <c r="W5" s="13"/>
    </row>
    <row r="6" spans="1:23" ht="18" customHeight="1" x14ac:dyDescent="0.2">
      <c r="A6" s="111" t="s">
        <v>10</v>
      </c>
      <c r="B6" s="111" t="s">
        <v>11</v>
      </c>
      <c r="C6" s="113" t="s">
        <v>50</v>
      </c>
      <c r="D6" s="114"/>
      <c r="E6" s="114"/>
      <c r="F6" s="114"/>
      <c r="G6" s="114"/>
      <c r="H6" s="114"/>
      <c r="I6" s="114"/>
      <c r="J6" s="114"/>
      <c r="K6" s="115"/>
      <c r="L6" s="116" t="s">
        <v>13</v>
      </c>
      <c r="M6" s="113" t="s">
        <v>51</v>
      </c>
      <c r="N6" s="114"/>
      <c r="O6" s="115"/>
    </row>
    <row r="7" spans="1:23" ht="17.25" customHeight="1" x14ac:dyDescent="0.2">
      <c r="A7" s="112"/>
      <c r="B7" s="112"/>
      <c r="C7" s="8" t="s">
        <v>6</v>
      </c>
      <c r="D7" s="8" t="s">
        <v>27</v>
      </c>
      <c r="E7" s="8" t="s">
        <v>7</v>
      </c>
      <c r="F7" s="8" t="s">
        <v>28</v>
      </c>
      <c r="G7" s="8" t="s">
        <v>29</v>
      </c>
      <c r="H7" s="8" t="s">
        <v>45</v>
      </c>
      <c r="I7" s="8" t="s">
        <v>53</v>
      </c>
      <c r="J7" s="7" t="s">
        <v>98</v>
      </c>
      <c r="K7" s="7" t="s">
        <v>64</v>
      </c>
      <c r="L7" s="117"/>
      <c r="M7" s="8" t="s">
        <v>35</v>
      </c>
      <c r="N7" s="8" t="s">
        <v>36</v>
      </c>
      <c r="O7" s="9" t="s">
        <v>37</v>
      </c>
    </row>
    <row r="8" spans="1:23" ht="20.100000000000001" customHeight="1" x14ac:dyDescent="0.2">
      <c r="A8" s="10">
        <v>1</v>
      </c>
      <c r="B8" s="20" t="s">
        <v>12</v>
      </c>
      <c r="C8" s="10">
        <v>0</v>
      </c>
      <c r="D8" s="10">
        <v>21</v>
      </c>
      <c r="E8" s="10">
        <v>16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f t="shared" ref="L8:L26" si="0">SUM(C8:K8)</f>
        <v>37</v>
      </c>
      <c r="M8" s="21">
        <f>(SUM(C8:D8)/L8)*100</f>
        <v>56.756756756756758</v>
      </c>
      <c r="N8" s="21">
        <f>(SUM(C8:E8)/L8)*100</f>
        <v>100</v>
      </c>
      <c r="O8" s="21">
        <f>(SUM(C8:G8)/L8)*100</f>
        <v>100</v>
      </c>
    </row>
    <row r="9" spans="1:23" ht="20.100000000000001" customHeight="1" x14ac:dyDescent="0.2">
      <c r="A9" s="10">
        <v>2</v>
      </c>
      <c r="B9" s="20" t="s">
        <v>14</v>
      </c>
      <c r="C9" s="10">
        <v>35</v>
      </c>
      <c r="D9" s="10">
        <v>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37</v>
      </c>
      <c r="M9" s="21">
        <f t="shared" ref="M9:M15" si="1">(SUM(C9:D9)/L9)*100</f>
        <v>100</v>
      </c>
      <c r="N9" s="21">
        <f t="shared" ref="N9:N13" si="2">(SUM(C9:E9)/L9)*100</f>
        <v>100</v>
      </c>
      <c r="O9" s="21">
        <f t="shared" ref="O9:O16" si="3">(SUM(C9:G9)/L9)*100</f>
        <v>100</v>
      </c>
    </row>
    <row r="10" spans="1:23" ht="20.100000000000001" customHeight="1" x14ac:dyDescent="0.2">
      <c r="A10" s="10">
        <v>3</v>
      </c>
      <c r="B10" s="20" t="s">
        <v>30</v>
      </c>
      <c r="C10" s="10">
        <v>0</v>
      </c>
      <c r="D10" s="10">
        <v>16</v>
      </c>
      <c r="E10" s="10">
        <v>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 t="shared" si="0"/>
        <v>18</v>
      </c>
      <c r="M10" s="21">
        <f t="shared" si="1"/>
        <v>88.888888888888886</v>
      </c>
      <c r="N10" s="21">
        <f t="shared" si="2"/>
        <v>100</v>
      </c>
      <c r="O10" s="21">
        <f t="shared" si="3"/>
        <v>100</v>
      </c>
    </row>
    <row r="11" spans="1:23" ht="20.100000000000001" customHeight="1" x14ac:dyDescent="0.2">
      <c r="A11" s="10">
        <v>4</v>
      </c>
      <c r="B11" s="20" t="s">
        <v>74</v>
      </c>
      <c r="C11" s="10">
        <v>32</v>
      </c>
      <c r="D11" s="10">
        <v>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37</v>
      </c>
      <c r="M11" s="21">
        <f t="shared" si="1"/>
        <v>100</v>
      </c>
      <c r="N11" s="21">
        <f t="shared" si="2"/>
        <v>100</v>
      </c>
      <c r="O11" s="21">
        <f t="shared" si="3"/>
        <v>100</v>
      </c>
    </row>
    <row r="12" spans="1:23" ht="20.100000000000001" customHeight="1" x14ac:dyDescent="0.2">
      <c r="A12" s="10">
        <v>5</v>
      </c>
      <c r="B12" s="20" t="s">
        <v>31</v>
      </c>
      <c r="C12" s="10">
        <v>0</v>
      </c>
      <c r="D12" s="10">
        <v>12</v>
      </c>
      <c r="E12" s="10">
        <v>8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0"/>
        <v>20</v>
      </c>
      <c r="M12" s="21">
        <f t="shared" si="1"/>
        <v>60</v>
      </c>
      <c r="N12" s="21">
        <f t="shared" si="2"/>
        <v>100</v>
      </c>
      <c r="O12" s="21">
        <f t="shared" si="3"/>
        <v>100</v>
      </c>
    </row>
    <row r="13" spans="1:23" ht="20.100000000000001" customHeight="1" x14ac:dyDescent="0.2">
      <c r="A13" s="10">
        <v>6</v>
      </c>
      <c r="B13" s="20" t="s">
        <v>34</v>
      </c>
      <c r="C13" s="10">
        <v>3</v>
      </c>
      <c r="D13" s="10">
        <v>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0"/>
        <v>11</v>
      </c>
      <c r="M13" s="21">
        <f t="shared" si="1"/>
        <v>100</v>
      </c>
      <c r="N13" s="21">
        <f t="shared" si="2"/>
        <v>100</v>
      </c>
      <c r="O13" s="21">
        <f t="shared" si="3"/>
        <v>100</v>
      </c>
    </row>
    <row r="14" spans="1:23" ht="20.100000000000001" customHeight="1" x14ac:dyDescent="0.2">
      <c r="A14" s="10">
        <v>7</v>
      </c>
      <c r="B14" s="20" t="s">
        <v>32</v>
      </c>
      <c r="C14" s="10">
        <v>0</v>
      </c>
      <c r="D14" s="10">
        <v>11</v>
      </c>
      <c r="E14" s="10">
        <v>15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f t="shared" si="0"/>
        <v>26</v>
      </c>
      <c r="M14" s="21">
        <f t="shared" si="1"/>
        <v>42.307692307692307</v>
      </c>
      <c r="N14" s="21">
        <f t="shared" ref="N14:N26" si="4">(SUM(C14:E14)/L14)*100</f>
        <v>100</v>
      </c>
      <c r="O14" s="21">
        <f t="shared" si="3"/>
        <v>100</v>
      </c>
    </row>
    <row r="15" spans="1:23" ht="20.100000000000001" customHeight="1" x14ac:dyDescent="0.2">
      <c r="A15" s="10">
        <v>8</v>
      </c>
      <c r="B15" s="20" t="s">
        <v>33</v>
      </c>
      <c r="C15" s="10">
        <v>12</v>
      </c>
      <c r="D15" s="10">
        <v>14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26</v>
      </c>
      <c r="M15" s="21">
        <f t="shared" si="1"/>
        <v>100</v>
      </c>
      <c r="N15" s="21">
        <f t="shared" si="4"/>
        <v>100</v>
      </c>
      <c r="O15" s="21">
        <f t="shared" si="3"/>
        <v>100</v>
      </c>
    </row>
    <row r="16" spans="1:23" ht="20.100000000000001" customHeight="1" x14ac:dyDescent="0.2">
      <c r="A16" s="10">
        <v>9</v>
      </c>
      <c r="B16" s="20" t="s">
        <v>137</v>
      </c>
      <c r="C16" s="10">
        <v>6</v>
      </c>
      <c r="D16" s="10">
        <v>1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7</v>
      </c>
      <c r="M16" s="21">
        <f t="shared" ref="M16:M26" si="5">(SUM(C16:D16)/L16)*100</f>
        <v>100</v>
      </c>
      <c r="N16" s="21">
        <f t="shared" si="4"/>
        <v>100</v>
      </c>
      <c r="O16" s="21">
        <f t="shared" si="3"/>
        <v>100</v>
      </c>
    </row>
    <row r="17" spans="1:15" ht="20.100000000000001" customHeight="1" x14ac:dyDescent="0.2">
      <c r="A17" s="10">
        <v>10</v>
      </c>
      <c r="B17" s="20" t="s">
        <v>71</v>
      </c>
      <c r="C17" s="10">
        <v>0</v>
      </c>
      <c r="D17" s="10">
        <v>1</v>
      </c>
      <c r="E17" s="10">
        <v>4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f t="shared" si="0"/>
        <v>5</v>
      </c>
      <c r="M17" s="21">
        <f t="shared" si="5"/>
        <v>20</v>
      </c>
      <c r="N17" s="21">
        <f t="shared" si="4"/>
        <v>100</v>
      </c>
      <c r="O17" s="21">
        <f t="shared" ref="O17:O26" si="6">(SUM(C17:G17)/L17)*100</f>
        <v>100</v>
      </c>
    </row>
    <row r="18" spans="1:15" ht="20.100000000000001" customHeight="1" x14ac:dyDescent="0.2">
      <c r="A18" s="10">
        <v>11</v>
      </c>
      <c r="B18" s="20" t="s">
        <v>89</v>
      </c>
      <c r="C18" s="10">
        <v>2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2</v>
      </c>
      <c r="M18" s="21">
        <f t="shared" si="5"/>
        <v>100</v>
      </c>
      <c r="N18" s="21">
        <f t="shared" si="4"/>
        <v>100</v>
      </c>
      <c r="O18" s="21">
        <f t="shared" si="6"/>
        <v>100</v>
      </c>
    </row>
    <row r="19" spans="1:15" ht="20.100000000000001" customHeight="1" x14ac:dyDescent="0.2">
      <c r="A19" s="10">
        <v>12</v>
      </c>
      <c r="B19" s="20" t="s">
        <v>75</v>
      </c>
      <c r="C19" s="10">
        <v>2</v>
      </c>
      <c r="D19" s="10">
        <v>5</v>
      </c>
      <c r="E19" s="10">
        <v>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9</v>
      </c>
      <c r="M19" s="21">
        <f t="shared" si="5"/>
        <v>77.777777777777786</v>
      </c>
      <c r="N19" s="21">
        <f t="shared" si="4"/>
        <v>100</v>
      </c>
      <c r="O19" s="21">
        <f t="shared" si="6"/>
        <v>100</v>
      </c>
    </row>
    <row r="20" spans="1:15" ht="20.100000000000001" customHeight="1" x14ac:dyDescent="0.2">
      <c r="A20" s="10">
        <v>13</v>
      </c>
      <c r="B20" s="20" t="s">
        <v>38</v>
      </c>
      <c r="C20" s="10">
        <v>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0"/>
        <v>5</v>
      </c>
      <c r="M20" s="21">
        <f t="shared" si="5"/>
        <v>100</v>
      </c>
      <c r="N20" s="21">
        <f t="shared" si="4"/>
        <v>100</v>
      </c>
      <c r="O20" s="21">
        <f t="shared" si="6"/>
        <v>100</v>
      </c>
    </row>
    <row r="21" spans="1:15" ht="20.100000000000001" customHeight="1" x14ac:dyDescent="0.2">
      <c r="A21" s="10">
        <v>14</v>
      </c>
      <c r="B21" s="20" t="s">
        <v>76</v>
      </c>
      <c r="C21" s="10">
        <v>27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27</v>
      </c>
      <c r="M21" s="21">
        <f t="shared" si="5"/>
        <v>100</v>
      </c>
      <c r="N21" s="21">
        <f t="shared" si="4"/>
        <v>100</v>
      </c>
      <c r="O21" s="21">
        <f t="shared" si="6"/>
        <v>100</v>
      </c>
    </row>
    <row r="22" spans="1:15" ht="20.100000000000001" customHeight="1" x14ac:dyDescent="0.2">
      <c r="A22" s="10">
        <v>15</v>
      </c>
      <c r="B22" s="20" t="s">
        <v>39</v>
      </c>
      <c r="C22" s="10">
        <v>0</v>
      </c>
      <c r="D22" s="10">
        <v>0</v>
      </c>
      <c r="E22" s="10">
        <v>0</v>
      </c>
      <c r="F22" s="10">
        <v>0</v>
      </c>
      <c r="G22" s="10">
        <v>4</v>
      </c>
      <c r="H22" s="10">
        <v>3</v>
      </c>
      <c r="I22" s="10">
        <v>0</v>
      </c>
      <c r="J22" s="10">
        <v>0</v>
      </c>
      <c r="K22" s="10">
        <v>0</v>
      </c>
      <c r="L22" s="10">
        <f t="shared" si="0"/>
        <v>7</v>
      </c>
      <c r="M22" s="21">
        <f t="shared" si="5"/>
        <v>0</v>
      </c>
      <c r="N22" s="21">
        <f t="shared" si="4"/>
        <v>0</v>
      </c>
      <c r="O22" s="21">
        <f t="shared" si="6"/>
        <v>57.142857142857139</v>
      </c>
    </row>
    <row r="23" spans="1:15" ht="20.100000000000001" customHeight="1" x14ac:dyDescent="0.2">
      <c r="A23" s="10">
        <v>16</v>
      </c>
      <c r="B23" s="20" t="s">
        <v>4</v>
      </c>
      <c r="C23" s="10">
        <v>8</v>
      </c>
      <c r="D23" s="10">
        <v>3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11</v>
      </c>
      <c r="M23" s="21">
        <f t="shared" si="5"/>
        <v>100</v>
      </c>
      <c r="N23" s="21">
        <f t="shared" si="4"/>
        <v>100</v>
      </c>
      <c r="O23" s="21">
        <f t="shared" si="6"/>
        <v>100</v>
      </c>
    </row>
    <row r="24" spans="1:15" ht="20.100000000000001" customHeight="1" x14ac:dyDescent="0.2">
      <c r="A24" s="10">
        <v>17</v>
      </c>
      <c r="B24" s="20" t="s">
        <v>40</v>
      </c>
      <c r="C24" s="10">
        <v>9</v>
      </c>
      <c r="D24" s="10">
        <v>2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f t="shared" si="0"/>
        <v>11</v>
      </c>
      <c r="M24" s="21">
        <f t="shared" si="5"/>
        <v>100</v>
      </c>
      <c r="N24" s="21">
        <f t="shared" si="4"/>
        <v>100</v>
      </c>
      <c r="O24" s="21">
        <f t="shared" si="6"/>
        <v>100</v>
      </c>
    </row>
    <row r="25" spans="1:15" ht="20.100000000000001" customHeight="1" x14ac:dyDescent="0.2">
      <c r="A25" s="10">
        <v>18</v>
      </c>
      <c r="B25" s="20" t="s">
        <v>85</v>
      </c>
      <c r="C25" s="10">
        <v>24</v>
      </c>
      <c r="D25" s="10">
        <v>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28</v>
      </c>
      <c r="M25" s="21">
        <f t="shared" si="5"/>
        <v>100</v>
      </c>
      <c r="N25" s="21">
        <f t="shared" si="4"/>
        <v>100</v>
      </c>
      <c r="O25" s="21">
        <f t="shared" si="6"/>
        <v>100</v>
      </c>
    </row>
    <row r="26" spans="1:15" ht="20.100000000000001" customHeight="1" x14ac:dyDescent="0.2">
      <c r="A26" s="20">
        <v>19</v>
      </c>
      <c r="B26" s="20" t="s">
        <v>90</v>
      </c>
      <c r="C26" s="10">
        <v>6</v>
      </c>
      <c r="D26" s="10">
        <v>1</v>
      </c>
      <c r="E26" s="53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7</v>
      </c>
      <c r="M26" s="21">
        <f t="shared" si="5"/>
        <v>100</v>
      </c>
      <c r="N26" s="21">
        <f t="shared" si="4"/>
        <v>100</v>
      </c>
      <c r="O26" s="21">
        <f t="shared" si="6"/>
        <v>100</v>
      </c>
    </row>
    <row r="27" spans="1:15" ht="20.100000000000001" customHeight="1" x14ac:dyDescent="0.2">
      <c r="A27" s="20"/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2"/>
      <c r="M27" s="103"/>
      <c r="N27" s="103"/>
      <c r="O27" s="104"/>
    </row>
    <row r="28" spans="1:15" ht="20.100000000000001" customHeight="1" x14ac:dyDescent="0.2">
      <c r="A28" s="20"/>
      <c r="B28" s="8" t="s">
        <v>13</v>
      </c>
      <c r="C28" s="10">
        <f t="shared" ref="C28:K28" si="7">SUM(C8:C26)</f>
        <v>171</v>
      </c>
      <c r="D28" s="10">
        <f t="shared" si="7"/>
        <v>106</v>
      </c>
      <c r="E28" s="10">
        <f t="shared" si="7"/>
        <v>47</v>
      </c>
      <c r="F28" s="10">
        <f t="shared" si="7"/>
        <v>0</v>
      </c>
      <c r="G28" s="10">
        <f t="shared" si="7"/>
        <v>4</v>
      </c>
      <c r="H28" s="10">
        <f t="shared" si="7"/>
        <v>3</v>
      </c>
      <c r="I28" s="10">
        <f t="shared" si="7"/>
        <v>0</v>
      </c>
      <c r="J28" s="10">
        <f t="shared" si="7"/>
        <v>0</v>
      </c>
      <c r="K28" s="10">
        <f t="shared" si="7"/>
        <v>0</v>
      </c>
      <c r="L28" s="105"/>
      <c r="M28" s="106"/>
      <c r="N28" s="106"/>
      <c r="O28" s="107"/>
    </row>
    <row r="29" spans="1:15" ht="20.100000000000001" customHeight="1" x14ac:dyDescent="0.2">
      <c r="A29" s="20"/>
      <c r="B29" s="8" t="s">
        <v>41</v>
      </c>
      <c r="C29" s="10">
        <v>155</v>
      </c>
      <c r="D29" s="10">
        <f>SUM(C28,D28)</f>
        <v>277</v>
      </c>
      <c r="E29" s="10">
        <f t="shared" ref="E29:J29" si="8">SUM(E28,D29)</f>
        <v>324</v>
      </c>
      <c r="F29" s="10">
        <f t="shared" si="8"/>
        <v>324</v>
      </c>
      <c r="G29" s="10">
        <f t="shared" si="8"/>
        <v>328</v>
      </c>
      <c r="H29" s="10">
        <f t="shared" si="8"/>
        <v>331</v>
      </c>
      <c r="I29" s="10">
        <f t="shared" si="8"/>
        <v>331</v>
      </c>
      <c r="J29" s="10">
        <f t="shared" si="8"/>
        <v>331</v>
      </c>
      <c r="K29" s="10">
        <f>SUM(K28,J29)</f>
        <v>331</v>
      </c>
      <c r="L29" s="105"/>
      <c r="M29" s="106"/>
      <c r="N29" s="106"/>
      <c r="O29" s="107"/>
    </row>
    <row r="30" spans="1:15" ht="20.100000000000001" customHeight="1" x14ac:dyDescent="0.2">
      <c r="A30" s="20"/>
      <c r="B30" s="8"/>
      <c r="C30" s="10"/>
      <c r="D30" s="10"/>
      <c r="E30" s="10"/>
      <c r="F30" s="10"/>
      <c r="G30" s="10"/>
      <c r="H30" s="10"/>
      <c r="I30" s="10"/>
      <c r="J30" s="10"/>
      <c r="K30" s="10"/>
      <c r="L30" s="105"/>
      <c r="M30" s="106"/>
      <c r="N30" s="106"/>
      <c r="O30" s="107"/>
    </row>
    <row r="31" spans="1:15" ht="20.100000000000001" customHeight="1" x14ac:dyDescent="0.2">
      <c r="A31" s="20"/>
      <c r="B31" s="8" t="s">
        <v>72</v>
      </c>
      <c r="C31" s="10">
        <f t="shared" ref="C31:K32" si="9">(C28/$K$29)*100</f>
        <v>51.661631419939582</v>
      </c>
      <c r="D31" s="10">
        <f t="shared" si="9"/>
        <v>32.024169184290031</v>
      </c>
      <c r="E31" s="10">
        <f t="shared" si="9"/>
        <v>14.19939577039275</v>
      </c>
      <c r="F31" s="10">
        <f t="shared" si="9"/>
        <v>0</v>
      </c>
      <c r="G31" s="10">
        <f t="shared" si="9"/>
        <v>1.2084592145015105</v>
      </c>
      <c r="H31" s="10">
        <f t="shared" si="9"/>
        <v>0.90634441087613304</v>
      </c>
      <c r="I31" s="10">
        <f t="shared" si="9"/>
        <v>0</v>
      </c>
      <c r="J31" s="10">
        <f t="shared" si="9"/>
        <v>0</v>
      </c>
      <c r="K31" s="10">
        <f t="shared" si="9"/>
        <v>0</v>
      </c>
      <c r="L31" s="105"/>
      <c r="M31" s="106"/>
      <c r="N31" s="106"/>
      <c r="O31" s="107"/>
    </row>
    <row r="32" spans="1:15" ht="20.100000000000001" customHeight="1" x14ac:dyDescent="0.2">
      <c r="A32" s="20"/>
      <c r="B32" s="8" t="s">
        <v>42</v>
      </c>
      <c r="C32" s="10">
        <f t="shared" si="9"/>
        <v>46.82779456193353</v>
      </c>
      <c r="D32" s="10">
        <f t="shared" si="9"/>
        <v>83.685800604229613</v>
      </c>
      <c r="E32" s="10">
        <f t="shared" si="9"/>
        <v>97.885196374622353</v>
      </c>
      <c r="F32" s="10">
        <f t="shared" si="9"/>
        <v>97.885196374622353</v>
      </c>
      <c r="G32" s="10">
        <f t="shared" si="9"/>
        <v>99.09365558912387</v>
      </c>
      <c r="H32" s="10">
        <f t="shared" si="9"/>
        <v>100</v>
      </c>
      <c r="I32" s="10">
        <v>0</v>
      </c>
      <c r="J32" s="10">
        <v>0</v>
      </c>
      <c r="K32" s="10">
        <v>0</v>
      </c>
      <c r="L32" s="108"/>
      <c r="M32" s="109"/>
      <c r="N32" s="109"/>
      <c r="O32" s="110"/>
    </row>
    <row r="33" spans="1:15" ht="20.100000000000001" customHeight="1" x14ac:dyDescent="0.2">
      <c r="A33" s="23"/>
      <c r="B33" s="24" t="s">
        <v>56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5"/>
      <c r="N33" s="25"/>
      <c r="O33" s="26"/>
    </row>
    <row r="34" spans="1:15" x14ac:dyDescent="0.2">
      <c r="A34" s="22"/>
      <c r="B34" s="27" t="s">
        <v>57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x14ac:dyDescent="0.2">
      <c r="A35" s="22"/>
      <c r="B35" s="27" t="s">
        <v>58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1:15" x14ac:dyDescent="0.2">
      <c r="A36" s="22"/>
      <c r="B36" s="27" t="s">
        <v>59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x14ac:dyDescent="0.2">
      <c r="A37" s="22"/>
      <c r="B37" s="27" t="s">
        <v>60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x14ac:dyDescent="0.2">
      <c r="A38" s="22"/>
      <c r="B38" s="27" t="s">
        <v>61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">
      <c r="A39" s="22"/>
      <c r="B39" s="27" t="s">
        <v>62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2">
      <c r="A40" s="22"/>
      <c r="B40" s="27" t="s">
        <v>63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1:15" x14ac:dyDescent="0.2">
      <c r="B41" s="27" t="s">
        <v>65</v>
      </c>
    </row>
  </sheetData>
  <mergeCells count="11">
    <mergeCell ref="L27:O32"/>
    <mergeCell ref="A6:A7"/>
    <mergeCell ref="B6:B7"/>
    <mergeCell ref="C6:K6"/>
    <mergeCell ref="L6:L7"/>
    <mergeCell ref="M6:O6"/>
    <mergeCell ref="A1:O1"/>
    <mergeCell ref="A2:O2"/>
    <mergeCell ref="A3:O3"/>
    <mergeCell ref="A4:O4"/>
    <mergeCell ref="A5:O5"/>
  </mergeCells>
  <pageMargins left="0.35433070866141736" right="0.23622047244094491" top="0.39370078740157483" bottom="0.39370078740157483" header="0.19685039370078741" footer="0.19685039370078741"/>
  <pageSetup paperSize="9" orientation="portrait" r:id="rId1"/>
  <headerFooter alignWithMargins="0">
    <oddFooter>&amp;R&amp;"Comic Sans MS,Regular"&amp;8KN_UGA&amp;U&amp;D</oddFooter>
  </headerFooter>
  <ignoredErrors>
    <ignoredError sqref="M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47"/>
  <sheetViews>
    <sheetView topLeftCell="B1" zoomScaleNormal="100" workbookViewId="0">
      <selection activeCell="S45" sqref="S45"/>
    </sheetView>
  </sheetViews>
  <sheetFormatPr defaultRowHeight="12.75" x14ac:dyDescent="0.2"/>
  <cols>
    <col min="1" max="1" width="4.140625" customWidth="1"/>
    <col min="2" max="2" width="14.140625" customWidth="1"/>
    <col min="3" max="8" width="4.7109375" customWidth="1"/>
    <col min="9" max="9" width="5" customWidth="1"/>
    <col min="10" max="10" width="5.42578125" customWidth="1"/>
    <col min="11" max="11" width="6" customWidth="1"/>
    <col min="12" max="12" width="5.7109375" customWidth="1"/>
    <col min="13" max="13" width="9.7109375" customWidth="1"/>
    <col min="14" max="14" width="8.5703125" customWidth="1"/>
    <col min="15" max="15" width="7.5703125" customWidth="1"/>
    <col min="16" max="21" width="4.7109375" customWidth="1"/>
    <col min="22" max="25" width="5.7109375" customWidth="1"/>
    <col min="28" max="28" width="8.5703125" customWidth="1"/>
  </cols>
  <sheetData>
    <row r="1" spans="1:28" ht="20.25" customHeight="1" x14ac:dyDescent="0.25">
      <c r="A1" s="100" t="s">
        <v>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5.75" x14ac:dyDescent="0.25">
      <c r="A2" s="101" t="s">
        <v>135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8" ht="15.75" x14ac:dyDescent="0.25">
      <c r="A3" s="101" t="s">
        <v>142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</row>
    <row r="4" spans="1:28" ht="15" customHeight="1" x14ac:dyDescent="0.25">
      <c r="A4" s="101" t="s">
        <v>99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18" t="s">
        <v>143</v>
      </c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</row>
    <row r="5" spans="1:28" ht="18" customHeight="1" x14ac:dyDescent="0.2">
      <c r="A5" s="111" t="s">
        <v>10</v>
      </c>
      <c r="B5" s="111" t="s">
        <v>11</v>
      </c>
      <c r="C5" s="113" t="s">
        <v>50</v>
      </c>
      <c r="D5" s="114"/>
      <c r="E5" s="114"/>
      <c r="F5" s="114"/>
      <c r="G5" s="114"/>
      <c r="H5" s="114"/>
      <c r="I5" s="114"/>
      <c r="J5" s="114"/>
      <c r="K5" s="115"/>
      <c r="L5" s="116" t="s">
        <v>13</v>
      </c>
      <c r="M5" s="113" t="s">
        <v>51</v>
      </c>
      <c r="N5" s="114"/>
      <c r="O5" s="115"/>
      <c r="P5" s="120" t="s">
        <v>50</v>
      </c>
      <c r="Q5" s="120"/>
      <c r="R5" s="120"/>
      <c r="S5" s="120"/>
      <c r="T5" s="120"/>
      <c r="U5" s="120"/>
      <c r="V5" s="120"/>
      <c r="W5" s="120"/>
      <c r="X5" s="120"/>
      <c r="Y5" s="116" t="s">
        <v>13</v>
      </c>
      <c r="Z5" s="113" t="s">
        <v>51</v>
      </c>
      <c r="AA5" s="114"/>
      <c r="AB5" s="115"/>
    </row>
    <row r="6" spans="1:28" ht="17.25" customHeight="1" x14ac:dyDescent="0.2">
      <c r="A6" s="112"/>
      <c r="B6" s="112"/>
      <c r="C6" s="8" t="s">
        <v>6</v>
      </c>
      <c r="D6" s="8" t="s">
        <v>27</v>
      </c>
      <c r="E6" s="8" t="s">
        <v>7</v>
      </c>
      <c r="F6" s="8" t="s">
        <v>28</v>
      </c>
      <c r="G6" s="8" t="s">
        <v>29</v>
      </c>
      <c r="H6" s="8" t="s">
        <v>45</v>
      </c>
      <c r="I6" s="8" t="s">
        <v>53</v>
      </c>
      <c r="J6" s="7" t="s">
        <v>98</v>
      </c>
      <c r="K6" s="7" t="s">
        <v>64</v>
      </c>
      <c r="L6" s="117"/>
      <c r="M6" s="8" t="s">
        <v>35</v>
      </c>
      <c r="N6" s="8" t="s">
        <v>36</v>
      </c>
      <c r="O6" s="9" t="s">
        <v>37</v>
      </c>
      <c r="P6" s="8" t="s">
        <v>6</v>
      </c>
      <c r="Q6" s="8" t="s">
        <v>27</v>
      </c>
      <c r="R6" s="8" t="s">
        <v>7</v>
      </c>
      <c r="S6" s="8" t="s">
        <v>28</v>
      </c>
      <c r="T6" s="8" t="s">
        <v>29</v>
      </c>
      <c r="U6" s="8" t="s">
        <v>45</v>
      </c>
      <c r="V6" s="8" t="s">
        <v>53</v>
      </c>
      <c r="W6" s="7" t="s">
        <v>26</v>
      </c>
      <c r="X6" s="7" t="s">
        <v>64</v>
      </c>
      <c r="Y6" s="117"/>
      <c r="Z6" s="8" t="s">
        <v>35</v>
      </c>
      <c r="AA6" s="8" t="s">
        <v>36</v>
      </c>
      <c r="AB6" s="9" t="s">
        <v>37</v>
      </c>
    </row>
    <row r="7" spans="1:28" ht="20.100000000000001" customHeight="1" x14ac:dyDescent="0.2">
      <c r="A7" s="10">
        <v>1</v>
      </c>
      <c r="B7" s="20" t="s">
        <v>12</v>
      </c>
      <c r="C7" s="10">
        <v>0</v>
      </c>
      <c r="D7" s="10">
        <v>28</v>
      </c>
      <c r="E7" s="10">
        <v>16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f t="shared" ref="L7:L26" si="0">SUM(C7:K7)</f>
        <v>45</v>
      </c>
      <c r="M7" s="21">
        <f>(SUM(C7:D7)/44)*100</f>
        <v>63.636363636363633</v>
      </c>
      <c r="N7" s="21">
        <f>(SUM(C7:E7)/44)*100</f>
        <v>100</v>
      </c>
      <c r="O7" s="21">
        <f>(SUM(C7:G7)/44)*100</f>
        <v>100</v>
      </c>
      <c r="P7" s="10">
        <v>0</v>
      </c>
      <c r="Q7" s="10">
        <v>21</v>
      </c>
      <c r="R7" s="10">
        <v>16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f>SUM(P7:X7)</f>
        <v>37</v>
      </c>
      <c r="Z7" s="21">
        <f>(SUM(P7:Q7)/Y7)*100</f>
        <v>56.756756756756758</v>
      </c>
      <c r="AA7" s="21">
        <f>(SUM(P7:R7)/Y7)*100</f>
        <v>100</v>
      </c>
      <c r="AB7" s="21">
        <f>(SUM(P7:T7)/Y7)*100</f>
        <v>100</v>
      </c>
    </row>
    <row r="8" spans="1:28" ht="20.100000000000001" customHeight="1" x14ac:dyDescent="0.2">
      <c r="A8" s="10">
        <v>2</v>
      </c>
      <c r="B8" s="20" t="s">
        <v>14</v>
      </c>
      <c r="C8" s="10">
        <v>14</v>
      </c>
      <c r="D8" s="10">
        <v>26</v>
      </c>
      <c r="E8" s="10">
        <v>4</v>
      </c>
      <c r="F8" s="10">
        <v>0</v>
      </c>
      <c r="G8" s="10">
        <v>0</v>
      </c>
      <c r="H8" s="10">
        <v>0</v>
      </c>
      <c r="I8" s="10">
        <v>0</v>
      </c>
      <c r="J8" s="10">
        <v>1</v>
      </c>
      <c r="K8" s="10">
        <v>0</v>
      </c>
      <c r="L8" s="10">
        <f t="shared" si="0"/>
        <v>45</v>
      </c>
      <c r="M8" s="21">
        <f>(SUM(C8:D8)/44)*100</f>
        <v>90.909090909090907</v>
      </c>
      <c r="N8" s="21">
        <f>(SUM(C8:E8)/44)*100</f>
        <v>100</v>
      </c>
      <c r="O8" s="21">
        <f>(SUM(C8:G8)/44)*100</f>
        <v>100</v>
      </c>
      <c r="P8" s="10">
        <v>35</v>
      </c>
      <c r="Q8" s="10">
        <v>2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f t="shared" ref="Y8:Y26" si="1">SUM(P8:X8)</f>
        <v>37</v>
      </c>
      <c r="Z8" s="21">
        <f t="shared" ref="Z8:Z26" si="2">(SUM(P8:Q8)/Y8)*100</f>
        <v>100</v>
      </c>
      <c r="AA8" s="21">
        <f t="shared" ref="AA8:AA26" si="3">(SUM(P8:R8)/Y8)*100</f>
        <v>100</v>
      </c>
      <c r="AB8" s="21">
        <f t="shared" ref="AB8:AB26" si="4">(SUM(P8:T8)/Y8)*100</f>
        <v>100</v>
      </c>
    </row>
    <row r="9" spans="1:28" ht="20.100000000000001" customHeight="1" x14ac:dyDescent="0.2">
      <c r="A9" s="10">
        <v>3</v>
      </c>
      <c r="B9" s="20" t="s">
        <v>30</v>
      </c>
      <c r="C9" s="10">
        <v>0</v>
      </c>
      <c r="D9" s="10">
        <v>24</v>
      </c>
      <c r="E9" s="10">
        <v>12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f t="shared" si="0"/>
        <v>37</v>
      </c>
      <c r="M9" s="21">
        <f>(SUM(C9:D9)/36)*100</f>
        <v>66.666666666666657</v>
      </c>
      <c r="N9" s="21">
        <f t="shared" ref="N9" si="5">(SUM(D9:E9)/36)*100</f>
        <v>100</v>
      </c>
      <c r="O9" s="21">
        <f>(SUM(C9:F9)/36)*100</f>
        <v>100</v>
      </c>
      <c r="P9" s="10">
        <v>0</v>
      </c>
      <c r="Q9" s="10">
        <v>16</v>
      </c>
      <c r="R9" s="10">
        <v>2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f t="shared" si="1"/>
        <v>18</v>
      </c>
      <c r="Z9" s="21">
        <f t="shared" si="2"/>
        <v>88.888888888888886</v>
      </c>
      <c r="AA9" s="21">
        <f t="shared" si="3"/>
        <v>100</v>
      </c>
      <c r="AB9" s="21">
        <f t="shared" si="4"/>
        <v>100</v>
      </c>
    </row>
    <row r="10" spans="1:28" ht="20.100000000000001" customHeight="1" x14ac:dyDescent="0.2">
      <c r="A10" s="10">
        <v>4</v>
      </c>
      <c r="B10" s="20" t="s">
        <v>74</v>
      </c>
      <c r="C10" s="10">
        <v>33</v>
      </c>
      <c r="D10" s="10">
        <v>10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0</v>
      </c>
      <c r="L10" s="10">
        <f t="shared" si="0"/>
        <v>45</v>
      </c>
      <c r="M10" s="21">
        <f>(SUM(C10:D10)/44)*100</f>
        <v>97.727272727272734</v>
      </c>
      <c r="N10" s="21">
        <f>(SUM(C10:E10)/44)*100</f>
        <v>100</v>
      </c>
      <c r="O10" s="21">
        <f>(SUM(C10:G10)/44)*100</f>
        <v>100</v>
      </c>
      <c r="P10" s="10">
        <v>32</v>
      </c>
      <c r="Q10" s="10">
        <v>5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f t="shared" si="1"/>
        <v>37</v>
      </c>
      <c r="Z10" s="21">
        <f t="shared" si="2"/>
        <v>100</v>
      </c>
      <c r="AA10" s="21">
        <f t="shared" si="3"/>
        <v>100</v>
      </c>
      <c r="AB10" s="21">
        <f t="shared" si="4"/>
        <v>100</v>
      </c>
    </row>
    <row r="11" spans="1:28" ht="20.100000000000001" customHeight="1" x14ac:dyDescent="0.2">
      <c r="A11" s="10">
        <v>5</v>
      </c>
      <c r="B11" s="20" t="s">
        <v>31</v>
      </c>
      <c r="C11" s="10">
        <v>0</v>
      </c>
      <c r="D11" s="10">
        <v>6</v>
      </c>
      <c r="E11" s="10">
        <v>17</v>
      </c>
      <c r="F11" s="10">
        <v>3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0"/>
        <v>26</v>
      </c>
      <c r="M11" s="21">
        <f t="shared" ref="M11:M26" si="6">(SUM(C11:D11)/L11)*100</f>
        <v>23.076923076923077</v>
      </c>
      <c r="N11" s="21">
        <f>(SUM(C11:E11)/L11)*100</f>
        <v>88.461538461538453</v>
      </c>
      <c r="O11" s="21">
        <f t="shared" ref="O11:O26" si="7">(SUM(C11:G11)/L11)*100</f>
        <v>100</v>
      </c>
      <c r="P11" s="10">
        <v>0</v>
      </c>
      <c r="Q11" s="10">
        <v>12</v>
      </c>
      <c r="R11" s="10">
        <v>8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f t="shared" si="1"/>
        <v>20</v>
      </c>
      <c r="Z11" s="21">
        <f t="shared" si="2"/>
        <v>60</v>
      </c>
      <c r="AA11" s="21">
        <f t="shared" si="3"/>
        <v>100</v>
      </c>
      <c r="AB11" s="21">
        <f t="shared" si="4"/>
        <v>100</v>
      </c>
    </row>
    <row r="12" spans="1:28" ht="20.100000000000001" customHeight="1" x14ac:dyDescent="0.2">
      <c r="A12" s="10">
        <v>6</v>
      </c>
      <c r="B12" s="20" t="s">
        <v>34</v>
      </c>
      <c r="C12" s="10">
        <v>6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1</v>
      </c>
      <c r="K12" s="10">
        <v>0</v>
      </c>
      <c r="L12" s="10">
        <f t="shared" si="0"/>
        <v>7</v>
      </c>
      <c r="M12" s="21">
        <f>(SUM(C12:D12)/6)*100</f>
        <v>100</v>
      </c>
      <c r="N12" s="21">
        <f>(SUM(C12:E12)/6)*100</f>
        <v>100</v>
      </c>
      <c r="O12" s="21">
        <f>(SUM(C12:G12)/6)*100</f>
        <v>100</v>
      </c>
      <c r="P12" s="10">
        <v>3</v>
      </c>
      <c r="Q12" s="10">
        <v>8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f t="shared" si="1"/>
        <v>11</v>
      </c>
      <c r="Z12" s="21">
        <f t="shared" si="2"/>
        <v>100</v>
      </c>
      <c r="AA12" s="21">
        <f t="shared" si="3"/>
        <v>100</v>
      </c>
      <c r="AB12" s="21">
        <f t="shared" si="4"/>
        <v>100</v>
      </c>
    </row>
    <row r="13" spans="1:28" ht="20.100000000000001" customHeight="1" x14ac:dyDescent="0.2">
      <c r="A13" s="10">
        <v>7</v>
      </c>
      <c r="B13" s="20" t="s">
        <v>32</v>
      </c>
      <c r="C13" s="10">
        <v>0</v>
      </c>
      <c r="D13" s="10">
        <v>20</v>
      </c>
      <c r="E13" s="10">
        <v>13</v>
      </c>
      <c r="F13" s="10">
        <v>0</v>
      </c>
      <c r="G13" s="10">
        <v>0</v>
      </c>
      <c r="H13" s="10">
        <v>0</v>
      </c>
      <c r="I13" s="10">
        <v>0</v>
      </c>
      <c r="J13" s="10">
        <v>1</v>
      </c>
      <c r="K13" s="10">
        <v>0</v>
      </c>
      <c r="L13" s="10">
        <f t="shared" si="0"/>
        <v>34</v>
      </c>
      <c r="M13" s="21">
        <f>(SUM(C13:D13)/33)*100</f>
        <v>60.606060606060609</v>
      </c>
      <c r="N13" s="21">
        <f>(SUM(C13:E13)/33)*100</f>
        <v>100</v>
      </c>
      <c r="O13" s="21">
        <f>(SUM(C13:G13)/33)*100</f>
        <v>100</v>
      </c>
      <c r="P13" s="10">
        <v>0</v>
      </c>
      <c r="Q13" s="10">
        <v>11</v>
      </c>
      <c r="R13" s="10">
        <v>15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f t="shared" si="1"/>
        <v>26</v>
      </c>
      <c r="Z13" s="21">
        <f t="shared" si="2"/>
        <v>42.307692307692307</v>
      </c>
      <c r="AA13" s="21">
        <f t="shared" si="3"/>
        <v>100</v>
      </c>
      <c r="AB13" s="21">
        <f t="shared" si="4"/>
        <v>100</v>
      </c>
    </row>
    <row r="14" spans="1:28" ht="20.100000000000001" customHeight="1" x14ac:dyDescent="0.2">
      <c r="A14" s="10">
        <v>8</v>
      </c>
      <c r="B14" s="20" t="s">
        <v>33</v>
      </c>
      <c r="C14" s="10">
        <v>0</v>
      </c>
      <c r="D14" s="10">
        <v>18</v>
      </c>
      <c r="E14" s="10">
        <v>15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f t="shared" si="0"/>
        <v>34</v>
      </c>
      <c r="M14" s="21">
        <f>(SUM(C14:D14)/33)*100</f>
        <v>54.54545454545454</v>
      </c>
      <c r="N14" s="21">
        <f>(SUM(C14:E14)/33)*100</f>
        <v>100</v>
      </c>
      <c r="O14" s="21">
        <f>(SUM(C14:G14)/33)*100</f>
        <v>100</v>
      </c>
      <c r="P14" s="10">
        <v>12</v>
      </c>
      <c r="Q14" s="10">
        <v>14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f t="shared" si="1"/>
        <v>26</v>
      </c>
      <c r="Z14" s="21">
        <f t="shared" si="2"/>
        <v>100</v>
      </c>
      <c r="AA14" s="21">
        <f t="shared" si="3"/>
        <v>100</v>
      </c>
      <c r="AB14" s="21">
        <f t="shared" si="4"/>
        <v>100</v>
      </c>
    </row>
    <row r="15" spans="1:28" ht="20.100000000000001" customHeight="1" x14ac:dyDescent="0.2">
      <c r="A15" s="10">
        <v>9</v>
      </c>
      <c r="B15" s="20" t="s">
        <v>22</v>
      </c>
      <c r="C15" s="10">
        <v>0</v>
      </c>
      <c r="D15" s="10">
        <v>0</v>
      </c>
      <c r="E15" s="10">
        <v>1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f t="shared" si="0"/>
        <v>2</v>
      </c>
      <c r="M15" s="21">
        <f>(SUM(C15:D15)/L15)*100</f>
        <v>0</v>
      </c>
      <c r="N15" s="21">
        <f t="shared" ref="N15:N26" si="8">(SUM(C15:E15)/L15)*100</f>
        <v>50</v>
      </c>
      <c r="O15" s="21">
        <f t="shared" si="7"/>
        <v>100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f t="shared" si="1"/>
        <v>0</v>
      </c>
      <c r="Z15" s="21">
        <v>0</v>
      </c>
      <c r="AA15" s="21">
        <v>0</v>
      </c>
      <c r="AB15" s="21">
        <v>0</v>
      </c>
    </row>
    <row r="16" spans="1:28" ht="20.100000000000001" customHeight="1" x14ac:dyDescent="0.2">
      <c r="A16" s="10">
        <v>10</v>
      </c>
      <c r="B16" s="20" t="s">
        <v>71</v>
      </c>
      <c r="C16" s="10">
        <v>4</v>
      </c>
      <c r="D16" s="10">
        <v>4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 t="shared" si="0"/>
        <v>8</v>
      </c>
      <c r="M16" s="21">
        <f t="shared" si="6"/>
        <v>100</v>
      </c>
      <c r="N16" s="21">
        <f t="shared" si="8"/>
        <v>100</v>
      </c>
      <c r="O16" s="21">
        <f t="shared" si="7"/>
        <v>100</v>
      </c>
      <c r="P16" s="10">
        <v>0</v>
      </c>
      <c r="Q16" s="10">
        <v>1</v>
      </c>
      <c r="R16" s="10">
        <v>4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f t="shared" si="1"/>
        <v>5</v>
      </c>
      <c r="Z16" s="21">
        <f t="shared" si="2"/>
        <v>20</v>
      </c>
      <c r="AA16" s="21">
        <f t="shared" si="3"/>
        <v>100</v>
      </c>
      <c r="AB16" s="21">
        <f t="shared" si="4"/>
        <v>100</v>
      </c>
    </row>
    <row r="17" spans="1:28" ht="20.100000000000001" customHeight="1" x14ac:dyDescent="0.2">
      <c r="A17" s="10">
        <v>11</v>
      </c>
      <c r="B17" s="20" t="s">
        <v>89</v>
      </c>
      <c r="C17" s="10">
        <v>0</v>
      </c>
      <c r="D17" s="10">
        <v>0</v>
      </c>
      <c r="E17" s="10">
        <v>2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f t="shared" si="0"/>
        <v>3</v>
      </c>
      <c r="M17" s="21">
        <f t="shared" si="6"/>
        <v>0</v>
      </c>
      <c r="N17" s="21">
        <f t="shared" si="8"/>
        <v>66.666666666666657</v>
      </c>
      <c r="O17" s="21">
        <f t="shared" si="7"/>
        <v>66.666666666666657</v>
      </c>
      <c r="P17" s="10">
        <v>2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f t="shared" si="1"/>
        <v>2</v>
      </c>
      <c r="Z17" s="21">
        <f t="shared" si="2"/>
        <v>100</v>
      </c>
      <c r="AA17" s="21">
        <f t="shared" si="3"/>
        <v>100</v>
      </c>
      <c r="AB17" s="21">
        <f t="shared" si="4"/>
        <v>100</v>
      </c>
    </row>
    <row r="18" spans="1:28" ht="20.100000000000001" customHeight="1" x14ac:dyDescent="0.2">
      <c r="A18" s="10">
        <v>12</v>
      </c>
      <c r="B18" s="20" t="s">
        <v>75</v>
      </c>
      <c r="C18" s="10">
        <v>0</v>
      </c>
      <c r="D18" s="10">
        <v>1</v>
      </c>
      <c r="E18" s="10">
        <v>3</v>
      </c>
      <c r="F18" s="10">
        <v>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f t="shared" si="0"/>
        <v>6</v>
      </c>
      <c r="M18" s="21">
        <f t="shared" si="6"/>
        <v>16.666666666666664</v>
      </c>
      <c r="N18" s="21">
        <f t="shared" si="8"/>
        <v>66.666666666666657</v>
      </c>
      <c r="O18" s="21">
        <f t="shared" si="7"/>
        <v>100</v>
      </c>
      <c r="P18" s="10">
        <v>2</v>
      </c>
      <c r="Q18" s="10">
        <v>5</v>
      </c>
      <c r="R18" s="10">
        <v>2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f t="shared" si="1"/>
        <v>9</v>
      </c>
      <c r="Z18" s="21">
        <f t="shared" si="2"/>
        <v>77.777777777777786</v>
      </c>
      <c r="AA18" s="21">
        <f t="shared" si="3"/>
        <v>100</v>
      </c>
      <c r="AB18" s="21">
        <f t="shared" si="4"/>
        <v>100</v>
      </c>
    </row>
    <row r="19" spans="1:28" ht="20.100000000000001" customHeight="1" x14ac:dyDescent="0.2">
      <c r="A19" s="10">
        <v>13</v>
      </c>
      <c r="B19" s="20" t="s">
        <v>38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f t="shared" si="0"/>
        <v>0</v>
      </c>
      <c r="M19" s="21">
        <v>0</v>
      </c>
      <c r="N19" s="21">
        <v>0</v>
      </c>
      <c r="O19" s="21">
        <v>0</v>
      </c>
      <c r="P19" s="10">
        <v>5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f t="shared" si="1"/>
        <v>5</v>
      </c>
      <c r="Z19" s="21">
        <f t="shared" si="2"/>
        <v>100</v>
      </c>
      <c r="AA19" s="21">
        <f t="shared" si="3"/>
        <v>100</v>
      </c>
      <c r="AB19" s="21">
        <f t="shared" si="4"/>
        <v>100</v>
      </c>
    </row>
    <row r="20" spans="1:28" ht="20.100000000000001" customHeight="1" x14ac:dyDescent="0.2">
      <c r="A20" s="10">
        <v>14</v>
      </c>
      <c r="B20" s="20" t="s">
        <v>76</v>
      </c>
      <c r="C20" s="10">
        <v>28</v>
      </c>
      <c r="D20" s="10">
        <v>2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1</v>
      </c>
      <c r="K20" s="10">
        <v>0</v>
      </c>
      <c r="L20" s="10">
        <f t="shared" si="0"/>
        <v>31</v>
      </c>
      <c r="M20" s="21">
        <f>(SUM(C20:D20)/30)*100</f>
        <v>100</v>
      </c>
      <c r="N20" s="21">
        <f>(SUM(C20:E20)/30)*100</f>
        <v>100</v>
      </c>
      <c r="O20" s="21">
        <f>(SUM(C20:G20)/30)*100</f>
        <v>100</v>
      </c>
      <c r="P20" s="10">
        <v>27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f t="shared" si="1"/>
        <v>27</v>
      </c>
      <c r="Z20" s="21">
        <f t="shared" si="2"/>
        <v>100</v>
      </c>
      <c r="AA20" s="21">
        <f t="shared" si="3"/>
        <v>100</v>
      </c>
      <c r="AB20" s="21">
        <f t="shared" si="4"/>
        <v>100</v>
      </c>
    </row>
    <row r="21" spans="1:28" ht="20.100000000000001" customHeight="1" x14ac:dyDescent="0.2">
      <c r="A21" s="10">
        <v>15</v>
      </c>
      <c r="B21" s="20" t="s">
        <v>39</v>
      </c>
      <c r="C21" s="10">
        <v>0</v>
      </c>
      <c r="D21" s="10">
        <v>3</v>
      </c>
      <c r="E21" s="10">
        <v>5</v>
      </c>
      <c r="F21" s="10">
        <v>2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f t="shared" si="0"/>
        <v>11</v>
      </c>
      <c r="M21" s="21">
        <f t="shared" si="6"/>
        <v>27.27272727272727</v>
      </c>
      <c r="N21" s="21">
        <f t="shared" si="8"/>
        <v>72.727272727272734</v>
      </c>
      <c r="O21" s="21">
        <f t="shared" si="7"/>
        <v>100</v>
      </c>
      <c r="P21" s="10">
        <v>0</v>
      </c>
      <c r="Q21" s="10">
        <v>0</v>
      </c>
      <c r="R21" s="10">
        <v>0</v>
      </c>
      <c r="S21" s="10">
        <v>0</v>
      </c>
      <c r="T21" s="10">
        <v>4</v>
      </c>
      <c r="U21" s="10">
        <v>3</v>
      </c>
      <c r="V21" s="10">
        <v>0</v>
      </c>
      <c r="W21" s="10">
        <v>0</v>
      </c>
      <c r="X21" s="10">
        <v>0</v>
      </c>
      <c r="Y21" s="10">
        <f t="shared" si="1"/>
        <v>7</v>
      </c>
      <c r="Z21" s="21">
        <f t="shared" si="2"/>
        <v>0</v>
      </c>
      <c r="AA21" s="21">
        <f t="shared" si="3"/>
        <v>0</v>
      </c>
      <c r="AB21" s="21">
        <f t="shared" si="4"/>
        <v>57.142857142857139</v>
      </c>
    </row>
    <row r="22" spans="1:28" ht="20.100000000000001" customHeight="1" x14ac:dyDescent="0.2">
      <c r="A22" s="10">
        <v>16</v>
      </c>
      <c r="B22" s="20" t="s">
        <v>4</v>
      </c>
      <c r="C22" s="10">
        <v>1</v>
      </c>
      <c r="D22" s="10">
        <v>5</v>
      </c>
      <c r="E22" s="10">
        <v>5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0"/>
        <v>11</v>
      </c>
      <c r="M22" s="21">
        <f t="shared" si="6"/>
        <v>54.54545454545454</v>
      </c>
      <c r="N22" s="21">
        <f t="shared" si="8"/>
        <v>100</v>
      </c>
      <c r="O22" s="21">
        <f t="shared" si="7"/>
        <v>100</v>
      </c>
      <c r="P22" s="10">
        <v>8</v>
      </c>
      <c r="Q22" s="10">
        <v>3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f t="shared" si="1"/>
        <v>11</v>
      </c>
      <c r="Z22" s="21">
        <f t="shared" si="2"/>
        <v>100</v>
      </c>
      <c r="AA22" s="21">
        <f t="shared" si="3"/>
        <v>100</v>
      </c>
      <c r="AB22" s="21">
        <f t="shared" si="4"/>
        <v>100</v>
      </c>
    </row>
    <row r="23" spans="1:28" ht="20.100000000000001" customHeight="1" x14ac:dyDescent="0.2">
      <c r="A23" s="10">
        <v>17</v>
      </c>
      <c r="B23" s="20" t="s">
        <v>40</v>
      </c>
      <c r="C23" s="10">
        <v>10</v>
      </c>
      <c r="D23" s="10">
        <v>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f t="shared" si="0"/>
        <v>11</v>
      </c>
      <c r="M23" s="21">
        <f t="shared" si="6"/>
        <v>100</v>
      </c>
      <c r="N23" s="21">
        <f t="shared" si="8"/>
        <v>100</v>
      </c>
      <c r="O23" s="21">
        <f t="shared" si="7"/>
        <v>100</v>
      </c>
      <c r="P23" s="10">
        <v>9</v>
      </c>
      <c r="Q23" s="10">
        <v>2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f t="shared" si="1"/>
        <v>11</v>
      </c>
      <c r="Z23" s="21">
        <f t="shared" si="2"/>
        <v>100</v>
      </c>
      <c r="AA23" s="21">
        <f t="shared" si="3"/>
        <v>100</v>
      </c>
      <c r="AB23" s="21">
        <f t="shared" si="4"/>
        <v>100</v>
      </c>
    </row>
    <row r="24" spans="1:28" ht="20.100000000000001" customHeight="1" x14ac:dyDescent="0.2">
      <c r="A24" s="10">
        <v>18</v>
      </c>
      <c r="B24" s="20" t="s">
        <v>85</v>
      </c>
      <c r="C24" s="10">
        <v>4</v>
      </c>
      <c r="D24" s="10">
        <v>29</v>
      </c>
      <c r="E24" s="10">
        <v>0</v>
      </c>
      <c r="F24" s="10">
        <v>0</v>
      </c>
      <c r="G24" s="10">
        <v>0</v>
      </c>
      <c r="H24" s="10">
        <v>0</v>
      </c>
      <c r="I24" s="10">
        <v>5</v>
      </c>
      <c r="J24" s="10">
        <v>1</v>
      </c>
      <c r="K24" s="10">
        <v>0</v>
      </c>
      <c r="L24" s="10">
        <f t="shared" si="0"/>
        <v>39</v>
      </c>
      <c r="M24" s="21">
        <f>(SUM(C24:D24)/38)*100</f>
        <v>86.842105263157904</v>
      </c>
      <c r="N24" s="21">
        <f>(SUM(C24:E24)/38)*100</f>
        <v>86.842105263157904</v>
      </c>
      <c r="O24" s="21">
        <f>(SUM(C24:G24)/38)*100</f>
        <v>86.842105263157904</v>
      </c>
      <c r="P24" s="10">
        <v>24</v>
      </c>
      <c r="Q24" s="10">
        <v>4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f t="shared" si="1"/>
        <v>28</v>
      </c>
      <c r="Z24" s="21">
        <f t="shared" si="2"/>
        <v>100</v>
      </c>
      <c r="AA24" s="21">
        <f t="shared" si="3"/>
        <v>100</v>
      </c>
      <c r="AB24" s="21">
        <f t="shared" si="4"/>
        <v>100</v>
      </c>
    </row>
    <row r="25" spans="1:28" ht="20.100000000000001" customHeight="1" x14ac:dyDescent="0.2">
      <c r="A25" s="10">
        <v>19</v>
      </c>
      <c r="B25" s="20" t="s">
        <v>137</v>
      </c>
      <c r="C25" s="10">
        <v>0</v>
      </c>
      <c r="D25" s="10">
        <v>0</v>
      </c>
      <c r="E25" s="56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f t="shared" si="0"/>
        <v>0</v>
      </c>
      <c r="M25" s="21">
        <f>(SUM(C25:D25)/38)*100</f>
        <v>0</v>
      </c>
      <c r="N25" s="21">
        <f>(SUM(C25:E25)/38)*100</f>
        <v>0</v>
      </c>
      <c r="O25" s="21">
        <f>(SUM(C25:G25)/38)*100</f>
        <v>0</v>
      </c>
      <c r="P25" s="10">
        <v>6</v>
      </c>
      <c r="Q25" s="10">
        <v>1</v>
      </c>
      <c r="R25" s="56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f t="shared" si="1"/>
        <v>7</v>
      </c>
      <c r="Z25" s="21">
        <f t="shared" si="2"/>
        <v>100</v>
      </c>
      <c r="AA25" s="21">
        <f t="shared" si="3"/>
        <v>100</v>
      </c>
      <c r="AB25" s="21">
        <f t="shared" si="4"/>
        <v>100</v>
      </c>
    </row>
    <row r="26" spans="1:28" ht="20.100000000000001" customHeight="1" x14ac:dyDescent="0.2">
      <c r="A26" s="10">
        <v>20</v>
      </c>
      <c r="B26" s="20" t="s">
        <v>90</v>
      </c>
      <c r="C26" s="10">
        <v>3</v>
      </c>
      <c r="D26" s="10">
        <v>1</v>
      </c>
      <c r="E26" s="53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f t="shared" si="0"/>
        <v>4</v>
      </c>
      <c r="M26" s="21">
        <f t="shared" si="6"/>
        <v>100</v>
      </c>
      <c r="N26" s="21">
        <f t="shared" si="8"/>
        <v>100</v>
      </c>
      <c r="O26" s="21">
        <f t="shared" si="7"/>
        <v>100</v>
      </c>
      <c r="P26" s="10">
        <v>6</v>
      </c>
      <c r="Q26" s="10">
        <v>1</v>
      </c>
      <c r="R26" s="53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f t="shared" si="1"/>
        <v>7</v>
      </c>
      <c r="Z26" s="21">
        <f t="shared" si="2"/>
        <v>100</v>
      </c>
      <c r="AA26" s="21">
        <f t="shared" si="3"/>
        <v>100</v>
      </c>
      <c r="AB26" s="21">
        <f t="shared" si="4"/>
        <v>100</v>
      </c>
    </row>
    <row r="27" spans="1:28" ht="20.100000000000001" customHeight="1" x14ac:dyDescent="0.2">
      <c r="A27" s="20"/>
      <c r="B27" s="20"/>
      <c r="C27" s="10"/>
      <c r="D27" s="10"/>
      <c r="E27" s="22"/>
      <c r="F27" s="10"/>
      <c r="G27" s="10"/>
      <c r="H27" s="10"/>
      <c r="I27" s="10"/>
      <c r="J27" s="10"/>
      <c r="K27" s="10"/>
      <c r="L27" s="102"/>
      <c r="M27" s="103"/>
      <c r="N27" s="103"/>
      <c r="O27" s="104"/>
      <c r="P27" s="10"/>
      <c r="Q27" s="10"/>
      <c r="R27" s="22"/>
      <c r="S27" s="10"/>
      <c r="T27" s="10"/>
      <c r="U27" s="10"/>
      <c r="V27" s="10"/>
      <c r="W27" s="10"/>
      <c r="X27" s="10"/>
      <c r="Y27" s="102"/>
      <c r="Z27" s="103"/>
      <c r="AA27" s="103"/>
      <c r="AB27" s="104"/>
    </row>
    <row r="28" spans="1:28" ht="20.100000000000001" customHeight="1" x14ac:dyDescent="0.2">
      <c r="A28" s="20"/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5"/>
      <c r="M28" s="106"/>
      <c r="N28" s="106"/>
      <c r="O28" s="107"/>
      <c r="P28" s="10"/>
      <c r="Q28" s="10"/>
      <c r="R28" s="10"/>
      <c r="S28" s="10"/>
      <c r="T28" s="10"/>
      <c r="U28" s="10"/>
      <c r="V28" s="10"/>
      <c r="W28" s="10"/>
      <c r="X28" s="10"/>
      <c r="Y28" s="105"/>
      <c r="Z28" s="106"/>
      <c r="AA28" s="106"/>
      <c r="AB28" s="107"/>
    </row>
    <row r="29" spans="1:28" ht="20.100000000000001" customHeight="1" x14ac:dyDescent="0.2">
      <c r="A29" s="20"/>
      <c r="B29" s="8" t="s">
        <v>13</v>
      </c>
      <c r="C29" s="10">
        <f>SUM(C7:C26)</f>
        <v>103</v>
      </c>
      <c r="D29" s="10">
        <f>SUM(D7:D26)</f>
        <v>178</v>
      </c>
      <c r="E29" s="10">
        <f t="shared" ref="E29:K29" si="9">SUM(E7:E26)</f>
        <v>94</v>
      </c>
      <c r="F29" s="10">
        <f t="shared" si="9"/>
        <v>7</v>
      </c>
      <c r="G29" s="10">
        <f t="shared" si="9"/>
        <v>2</v>
      </c>
      <c r="H29" s="10">
        <f t="shared" si="9"/>
        <v>1</v>
      </c>
      <c r="I29" s="10">
        <f t="shared" si="9"/>
        <v>5</v>
      </c>
      <c r="J29" s="10">
        <f t="shared" si="9"/>
        <v>9</v>
      </c>
      <c r="K29" s="10">
        <f t="shared" si="9"/>
        <v>0</v>
      </c>
      <c r="L29" s="105"/>
      <c r="M29" s="106"/>
      <c r="N29" s="106"/>
      <c r="O29" s="107"/>
      <c r="P29" s="10">
        <f>SUM(P7:P28)</f>
        <v>171</v>
      </c>
      <c r="Q29" s="10">
        <f>SUM(Q7:Q28)</f>
        <v>106</v>
      </c>
      <c r="R29" s="10">
        <f t="shared" ref="R29:X29" si="10">SUM(R7:R26)</f>
        <v>47</v>
      </c>
      <c r="S29" s="10">
        <f t="shared" si="10"/>
        <v>0</v>
      </c>
      <c r="T29" s="10">
        <f t="shared" si="10"/>
        <v>4</v>
      </c>
      <c r="U29" s="10">
        <f t="shared" si="10"/>
        <v>3</v>
      </c>
      <c r="V29" s="10">
        <f t="shared" si="10"/>
        <v>0</v>
      </c>
      <c r="W29" s="10">
        <f t="shared" si="10"/>
        <v>0</v>
      </c>
      <c r="X29" s="10">
        <f t="shared" si="10"/>
        <v>0</v>
      </c>
      <c r="Y29" s="105"/>
      <c r="Z29" s="106"/>
      <c r="AA29" s="106"/>
      <c r="AB29" s="107"/>
    </row>
    <row r="30" spans="1:28" ht="20.100000000000001" customHeight="1" x14ac:dyDescent="0.2">
      <c r="A30" s="20"/>
      <c r="B30" s="8" t="s">
        <v>41</v>
      </c>
      <c r="C30" s="10">
        <v>155</v>
      </c>
      <c r="D30" s="10">
        <f>SUM(C29,D29)</f>
        <v>281</v>
      </c>
      <c r="E30" s="10">
        <f t="shared" ref="E30:J30" si="11">SUM(E29,D30)</f>
        <v>375</v>
      </c>
      <c r="F30" s="10">
        <f t="shared" si="11"/>
        <v>382</v>
      </c>
      <c r="G30" s="10">
        <f t="shared" si="11"/>
        <v>384</v>
      </c>
      <c r="H30" s="10">
        <f t="shared" si="11"/>
        <v>385</v>
      </c>
      <c r="I30" s="10">
        <f t="shared" si="11"/>
        <v>390</v>
      </c>
      <c r="J30" s="10">
        <f t="shared" si="11"/>
        <v>399</v>
      </c>
      <c r="K30" s="10">
        <f>SUM(K29,I30)</f>
        <v>390</v>
      </c>
      <c r="L30" s="105"/>
      <c r="M30" s="106"/>
      <c r="N30" s="106"/>
      <c r="O30" s="107"/>
      <c r="P30" s="10">
        <v>155</v>
      </c>
      <c r="Q30" s="10">
        <f>SUM(P29,Q29)</f>
        <v>277</v>
      </c>
      <c r="R30" s="10">
        <f t="shared" ref="R30:W30" si="12">SUM(R29,Q30)</f>
        <v>324</v>
      </c>
      <c r="S30" s="10">
        <f t="shared" si="12"/>
        <v>324</v>
      </c>
      <c r="T30" s="10">
        <f t="shared" si="12"/>
        <v>328</v>
      </c>
      <c r="U30" s="10">
        <f t="shared" si="12"/>
        <v>331</v>
      </c>
      <c r="V30" s="10">
        <f t="shared" si="12"/>
        <v>331</v>
      </c>
      <c r="W30" s="10">
        <f t="shared" si="12"/>
        <v>331</v>
      </c>
      <c r="X30" s="10">
        <f>SUM(X29,V30)</f>
        <v>331</v>
      </c>
      <c r="Y30" s="105"/>
      <c r="Z30" s="106"/>
      <c r="AA30" s="106"/>
      <c r="AB30" s="107"/>
    </row>
    <row r="31" spans="1:28" ht="20.100000000000001" customHeight="1" x14ac:dyDescent="0.2">
      <c r="A31" s="20"/>
      <c r="B31" s="8"/>
      <c r="C31" s="10"/>
      <c r="D31" s="10"/>
      <c r="E31" s="10"/>
      <c r="F31" s="10"/>
      <c r="G31" s="10"/>
      <c r="H31" s="10"/>
      <c r="I31" s="10"/>
      <c r="J31" s="10"/>
      <c r="K31" s="10"/>
      <c r="L31" s="105"/>
      <c r="M31" s="106"/>
      <c r="N31" s="106"/>
      <c r="O31" s="107"/>
      <c r="P31" s="10"/>
      <c r="Q31" s="10"/>
      <c r="R31" s="10"/>
      <c r="S31" s="10"/>
      <c r="T31" s="10"/>
      <c r="U31" s="10"/>
      <c r="V31" s="10"/>
      <c r="W31" s="10"/>
      <c r="X31" s="10"/>
      <c r="Y31" s="105"/>
      <c r="Z31" s="106"/>
      <c r="AA31" s="106"/>
      <c r="AB31" s="107"/>
    </row>
    <row r="32" spans="1:28" ht="20.100000000000001" customHeight="1" x14ac:dyDescent="0.2">
      <c r="A32" s="20"/>
      <c r="B32" s="8" t="s">
        <v>72</v>
      </c>
      <c r="C32" s="10">
        <f t="shared" ref="C32:J33" si="13">(C29/$K$30)*100</f>
        <v>26.410256410256412</v>
      </c>
      <c r="D32" s="10">
        <f t="shared" si="13"/>
        <v>45.641025641025642</v>
      </c>
      <c r="E32" s="10">
        <f t="shared" si="13"/>
        <v>24.102564102564102</v>
      </c>
      <c r="F32" s="10">
        <f t="shared" si="13"/>
        <v>1.7948717948717947</v>
      </c>
      <c r="G32" s="10">
        <f t="shared" si="13"/>
        <v>0.51282051282051277</v>
      </c>
      <c r="H32" s="10">
        <f t="shared" si="13"/>
        <v>0.25641025641025639</v>
      </c>
      <c r="I32" s="10">
        <f t="shared" si="13"/>
        <v>1.2820512820512819</v>
      </c>
      <c r="J32" s="10">
        <f t="shared" si="13"/>
        <v>2.3076923076923079</v>
      </c>
      <c r="K32" s="10">
        <f>(K29/$K$30)*100</f>
        <v>0</v>
      </c>
      <c r="L32" s="105"/>
      <c r="M32" s="106"/>
      <c r="N32" s="106"/>
      <c r="O32" s="107"/>
      <c r="P32" s="10">
        <f t="shared" ref="P32:X32" si="14">(P29/$X$30)*100</f>
        <v>51.661631419939582</v>
      </c>
      <c r="Q32" s="10">
        <f t="shared" si="14"/>
        <v>32.024169184290031</v>
      </c>
      <c r="R32" s="10">
        <f t="shared" si="14"/>
        <v>14.19939577039275</v>
      </c>
      <c r="S32" s="10">
        <f t="shared" si="14"/>
        <v>0</v>
      </c>
      <c r="T32" s="10">
        <f t="shared" si="14"/>
        <v>1.2084592145015105</v>
      </c>
      <c r="U32" s="10">
        <f t="shared" si="14"/>
        <v>0.90634441087613304</v>
      </c>
      <c r="V32" s="10">
        <f t="shared" si="14"/>
        <v>0</v>
      </c>
      <c r="W32" s="10">
        <f t="shared" si="14"/>
        <v>0</v>
      </c>
      <c r="X32" s="10">
        <f t="shared" si="14"/>
        <v>0</v>
      </c>
      <c r="Y32" s="105"/>
      <c r="Z32" s="106"/>
      <c r="AA32" s="106"/>
      <c r="AB32" s="107"/>
    </row>
    <row r="33" spans="1:28" ht="20.100000000000001" customHeight="1" x14ac:dyDescent="0.2">
      <c r="A33" s="20"/>
      <c r="B33" s="8" t="s">
        <v>42</v>
      </c>
      <c r="C33" s="10">
        <f t="shared" si="13"/>
        <v>39.743589743589745</v>
      </c>
      <c r="D33" s="10">
        <f t="shared" si="13"/>
        <v>72.051282051282044</v>
      </c>
      <c r="E33" s="10">
        <f t="shared" si="13"/>
        <v>96.15384615384616</v>
      </c>
      <c r="F33" s="10">
        <f t="shared" si="13"/>
        <v>97.948717948717942</v>
      </c>
      <c r="G33" s="10">
        <f t="shared" si="13"/>
        <v>98.461538461538467</v>
      </c>
      <c r="H33" s="10">
        <f t="shared" si="13"/>
        <v>98.71794871794873</v>
      </c>
      <c r="I33" s="10">
        <f t="shared" si="13"/>
        <v>100</v>
      </c>
      <c r="J33" s="10">
        <f t="shared" si="13"/>
        <v>102.30769230769229</v>
      </c>
      <c r="K33" s="10">
        <f>(K30/$K$30)*100</f>
        <v>100</v>
      </c>
      <c r="L33" s="108"/>
      <c r="M33" s="109"/>
      <c r="N33" s="109"/>
      <c r="O33" s="110"/>
      <c r="P33" s="10">
        <f t="shared" ref="P33:X33" si="15">(P30/$X$30)*100</f>
        <v>46.82779456193353</v>
      </c>
      <c r="Q33" s="10">
        <f t="shared" si="15"/>
        <v>83.685800604229613</v>
      </c>
      <c r="R33" s="10">
        <f t="shared" si="15"/>
        <v>97.885196374622353</v>
      </c>
      <c r="S33" s="10">
        <f t="shared" si="15"/>
        <v>97.885196374622353</v>
      </c>
      <c r="T33" s="10">
        <f t="shared" si="15"/>
        <v>99.09365558912387</v>
      </c>
      <c r="U33" s="10">
        <f t="shared" si="15"/>
        <v>100</v>
      </c>
      <c r="V33" s="10">
        <f t="shared" si="15"/>
        <v>100</v>
      </c>
      <c r="W33" s="10">
        <f t="shared" si="15"/>
        <v>100</v>
      </c>
      <c r="X33" s="10">
        <f t="shared" si="15"/>
        <v>100</v>
      </c>
      <c r="Y33" s="108"/>
      <c r="Z33" s="109"/>
      <c r="AA33" s="109"/>
      <c r="AB33" s="110"/>
    </row>
    <row r="34" spans="1:28" ht="20.100000000000001" customHeight="1" x14ac:dyDescent="0.2">
      <c r="A34" s="23"/>
      <c r="B34" s="24" t="s">
        <v>56</v>
      </c>
      <c r="C34" s="18"/>
      <c r="D34" s="18"/>
      <c r="E34" s="18"/>
      <c r="F34" s="18"/>
      <c r="G34" s="18"/>
      <c r="H34" s="18"/>
      <c r="I34" s="18"/>
      <c r="J34" s="27" t="s">
        <v>60</v>
      </c>
      <c r="K34" s="18"/>
      <c r="L34" s="18"/>
      <c r="M34" s="25"/>
      <c r="N34" s="25"/>
      <c r="O34" s="26"/>
      <c r="P34" s="27" t="s">
        <v>63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x14ac:dyDescent="0.2">
      <c r="A35" s="22"/>
      <c r="B35" s="31" t="s">
        <v>57</v>
      </c>
      <c r="C35" s="23"/>
      <c r="D35" s="23"/>
      <c r="E35" s="23"/>
      <c r="F35" s="23"/>
      <c r="G35" s="23"/>
      <c r="H35" s="23"/>
      <c r="I35" s="23"/>
      <c r="J35" s="31" t="s">
        <v>61</v>
      </c>
      <c r="K35" s="23"/>
      <c r="L35" s="23"/>
      <c r="M35" s="23"/>
      <c r="N35" s="23"/>
      <c r="O35" s="23"/>
      <c r="P35" s="31" t="s">
        <v>65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x14ac:dyDescent="0.2">
      <c r="A36" s="22"/>
      <c r="B36" s="31" t="s">
        <v>58</v>
      </c>
      <c r="C36" s="23"/>
      <c r="D36" s="23"/>
      <c r="E36" s="23"/>
      <c r="F36" s="23"/>
      <c r="G36" s="23"/>
      <c r="H36" s="23"/>
      <c r="I36" s="23"/>
      <c r="J36" s="31" t="s">
        <v>62</v>
      </c>
      <c r="K36" s="23"/>
      <c r="L36" s="23"/>
      <c r="M36" s="23"/>
      <c r="N36" s="23"/>
      <c r="O36" s="23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x14ac:dyDescent="0.2">
      <c r="A37" s="22"/>
      <c r="B37" s="31" t="s">
        <v>59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x14ac:dyDescent="0.2">
      <c r="A38" s="22"/>
      <c r="B38" s="31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x14ac:dyDescent="0.2">
      <c r="A39" s="22"/>
      <c r="B39" s="3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x14ac:dyDescent="0.2">
      <c r="A40" s="22"/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x14ac:dyDescent="0.2">
      <c r="A41" s="22"/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x14ac:dyDescent="0.2">
      <c r="B42" s="31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x14ac:dyDescent="0.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8" x14ac:dyDescent="0.2"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8" x14ac:dyDescent="0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8" x14ac:dyDescent="0.2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8" x14ac:dyDescent="0.2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</sheetData>
  <mergeCells count="15">
    <mergeCell ref="A1:AB1"/>
    <mergeCell ref="A2:AB2"/>
    <mergeCell ref="A3:AB3"/>
    <mergeCell ref="L27:O33"/>
    <mergeCell ref="L5:L6"/>
    <mergeCell ref="C5:K5"/>
    <mergeCell ref="A4:O4"/>
    <mergeCell ref="B5:B6"/>
    <mergeCell ref="A5:A6"/>
    <mergeCell ref="M5:O5"/>
    <mergeCell ref="P5:X5"/>
    <mergeCell ref="Y5:Y6"/>
    <mergeCell ref="Z5:AB5"/>
    <mergeCell ref="Y27:AB33"/>
    <mergeCell ref="P4:AB4"/>
  </mergeCells>
  <phoneticPr fontId="0" type="noConversion"/>
  <pageMargins left="0.15748031496062992" right="0.19685039370078741" top="0.19685039370078741" bottom="0.19685039370078741" header="0.19685039370078741" footer="0.19685039370078741"/>
  <pageSetup paperSize="9" scale="83" orientation="landscape" r:id="rId1"/>
  <headerFooter alignWithMargins="0">
    <oddFooter>&amp;RUGA&amp;D</oddFooter>
  </headerFooter>
  <ignoredErrors>
    <ignoredError sqref="Z26:AB26 M7:O18 M26:O26 M20:O24 Z7:AB14 Z16:AB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zoomScaleNormal="100" workbookViewId="0">
      <selection activeCell="J10" sqref="J10"/>
    </sheetView>
  </sheetViews>
  <sheetFormatPr defaultRowHeight="12.75" x14ac:dyDescent="0.2"/>
  <cols>
    <col min="1" max="1" width="14.140625" customWidth="1"/>
    <col min="2" max="2" width="18" customWidth="1"/>
    <col min="3" max="3" width="18.28515625" customWidth="1"/>
    <col min="4" max="4" width="18.85546875" customWidth="1"/>
    <col min="5" max="5" width="16.140625" customWidth="1"/>
    <col min="6" max="6" width="13.42578125" customWidth="1"/>
    <col min="7" max="7" width="16.42578125" customWidth="1"/>
    <col min="8" max="8" width="10.42578125" customWidth="1"/>
  </cols>
  <sheetData>
    <row r="2" spans="1:11" ht="18" x14ac:dyDescent="0.25">
      <c r="A2" s="100" t="s">
        <v>8</v>
      </c>
      <c r="B2" s="100"/>
      <c r="C2" s="100"/>
      <c r="D2" s="100"/>
      <c r="E2" s="100"/>
      <c r="F2" s="100"/>
      <c r="G2" s="100"/>
      <c r="H2" s="100"/>
      <c r="I2" s="12"/>
      <c r="J2" s="12"/>
      <c r="K2" s="12"/>
    </row>
    <row r="3" spans="1:11" ht="15.75" x14ac:dyDescent="0.25">
      <c r="A3" s="101" t="s">
        <v>52</v>
      </c>
      <c r="B3" s="101"/>
      <c r="C3" s="101"/>
      <c r="D3" s="101"/>
      <c r="E3" s="101"/>
      <c r="F3" s="101"/>
      <c r="G3" s="101"/>
      <c r="H3" s="101"/>
      <c r="I3" s="13"/>
      <c r="J3" s="13"/>
      <c r="K3" s="13"/>
    </row>
    <row r="4" spans="1:11" ht="15.75" x14ac:dyDescent="0.25">
      <c r="A4" s="101" t="s">
        <v>136</v>
      </c>
      <c r="B4" s="101"/>
      <c r="C4" s="101"/>
      <c r="D4" s="101"/>
      <c r="E4" s="101"/>
      <c r="F4" s="101"/>
      <c r="G4" s="101"/>
      <c r="H4" s="101"/>
      <c r="I4" s="13"/>
      <c r="J4" s="13"/>
      <c r="K4" s="13"/>
    </row>
    <row r="5" spans="1:11" ht="15.75" x14ac:dyDescent="0.25">
      <c r="A5" s="101" t="s">
        <v>44</v>
      </c>
      <c r="B5" s="101"/>
      <c r="C5" s="101"/>
      <c r="D5" s="101"/>
      <c r="E5" s="101"/>
      <c r="F5" s="101"/>
      <c r="G5" s="101"/>
      <c r="H5" s="101"/>
      <c r="I5" s="13"/>
      <c r="J5" s="13"/>
      <c r="K5" s="13"/>
    </row>
    <row r="7" spans="1:11" ht="86.25" customHeight="1" x14ac:dyDescent="0.2">
      <c r="A7" s="121"/>
      <c r="B7" s="122" t="s">
        <v>46</v>
      </c>
      <c r="C7" s="122" t="s">
        <v>43</v>
      </c>
      <c r="D7" s="122" t="s">
        <v>47</v>
      </c>
      <c r="E7" s="123" t="s">
        <v>88</v>
      </c>
      <c r="F7" s="46"/>
      <c r="G7" s="47" t="s">
        <v>86</v>
      </c>
      <c r="H7" s="48" t="s">
        <v>87</v>
      </c>
    </row>
    <row r="8" spans="1:11" ht="24" customHeight="1" x14ac:dyDescent="0.2">
      <c r="A8" s="121"/>
      <c r="B8" s="122"/>
      <c r="C8" s="122"/>
      <c r="D8" s="122"/>
      <c r="E8" s="124"/>
      <c r="F8" s="14" t="s">
        <v>13</v>
      </c>
      <c r="G8" s="14">
        <v>20</v>
      </c>
      <c r="H8" s="14">
        <v>17</v>
      </c>
    </row>
    <row r="9" spans="1:11" ht="30.75" customHeight="1" x14ac:dyDescent="0.2">
      <c r="A9" s="15" t="s">
        <v>48</v>
      </c>
      <c r="B9" s="16">
        <v>37</v>
      </c>
      <c r="C9" s="16">
        <v>37</v>
      </c>
      <c r="D9" s="16">
        <v>0</v>
      </c>
      <c r="E9" s="16">
        <v>0</v>
      </c>
      <c r="F9" s="16">
        <v>37</v>
      </c>
      <c r="G9" s="17"/>
      <c r="H9" s="17"/>
    </row>
    <row r="10" spans="1:11" ht="45" x14ac:dyDescent="0.2">
      <c r="A10" s="15" t="s">
        <v>49</v>
      </c>
      <c r="B10" s="19">
        <f>B9/F9*100</f>
        <v>100</v>
      </c>
      <c r="C10" s="19">
        <f>C9/F9*100</f>
        <v>100</v>
      </c>
      <c r="D10" s="19">
        <f>(D9/F9)*100</f>
        <v>0</v>
      </c>
      <c r="E10" s="19">
        <f>(E9/F9)*100</f>
        <v>0</v>
      </c>
      <c r="F10" s="16"/>
      <c r="G10" s="17"/>
      <c r="H10" s="17"/>
    </row>
  </sheetData>
  <mergeCells count="9">
    <mergeCell ref="A7:A8"/>
    <mergeCell ref="A2:H2"/>
    <mergeCell ref="A3:H3"/>
    <mergeCell ref="A4:H4"/>
    <mergeCell ref="A5:H5"/>
    <mergeCell ref="B7:B8"/>
    <mergeCell ref="C7:C8"/>
    <mergeCell ref="D7:D8"/>
    <mergeCell ref="E7:E8"/>
  </mergeCells>
  <phoneticPr fontId="2" type="noConversion"/>
  <pageMargins left="0.43307086614173229" right="0.43307086614173229" top="0.98425196850393704" bottom="0.98425196850393704" header="0.51181102362204722" footer="0.51181102362204722"/>
  <pageSetup orientation="landscape" r:id="rId1"/>
  <headerFooter alignWithMargins="0">
    <oddFooter>&amp;LUti G. A.  (VP. Academics) 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BROADSHEET</vt:lpstr>
      <vt:lpstr>SUBJECT BASIS</vt:lpstr>
      <vt:lpstr>COMPARATIVE ANALYSIS 2016_2017</vt:lpstr>
      <vt:lpstr>CANDIDATE PERFORMANCE ANALYSIS</vt:lpstr>
      <vt:lpstr>'COMPARATIVE ANALYSIS 2016_2017'!Print_Area</vt:lpstr>
      <vt:lpstr>BROADSHEET!Print_Titles</vt:lpstr>
    </vt:vector>
  </TitlesOfParts>
  <Company>PHAZSON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 G. AZUBUIKE</dc:creator>
  <cp:lastModifiedBy>Lolita Ejiofor</cp:lastModifiedBy>
  <cp:lastPrinted>2017-07-19T05:09:19Z</cp:lastPrinted>
  <dcterms:created xsi:type="dcterms:W3CDTF">2008-06-15T07:12:50Z</dcterms:created>
  <dcterms:modified xsi:type="dcterms:W3CDTF">2017-07-22T10:05:34Z</dcterms:modified>
</cp:coreProperties>
</file>